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og5194\Documents\"/>
    </mc:Choice>
  </mc:AlternateContent>
  <bookViews>
    <workbookView xWindow="0" yWindow="0" windowWidth="28800" windowHeight="12435" activeTab="2"/>
  </bookViews>
  <sheets>
    <sheet name="May 2019 Testing" sheetId="3" r:id="rId1"/>
    <sheet name="Phase II Test Matrix" sheetId="4" r:id="rId2"/>
    <sheet name="Phase III Test Matrix" sheetId="5" r:id="rId3"/>
  </sheets>
  <definedNames>
    <definedName name="_xlnm.Print_Area" localSheetId="1">'Phase II Test Matrix'!$B$1:$S$162</definedName>
    <definedName name="_xlnm.Print_Area" localSheetId="2">'Phase III Test Matrix'!$B$1:$S$204</definedName>
  </definedNames>
  <calcPr calcId="152511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0" i="5" l="1"/>
  <c r="K290" i="5" s="1"/>
  <c r="H290" i="5"/>
  <c r="I289" i="5"/>
  <c r="K289" i="5" s="1"/>
  <c r="H289" i="5"/>
  <c r="I287" i="5"/>
  <c r="K287" i="5" s="1"/>
  <c r="H287" i="5"/>
  <c r="I286" i="5"/>
  <c r="K286" i="5" s="1"/>
  <c r="H286" i="5"/>
  <c r="I284" i="5"/>
  <c r="K284" i="5" s="1"/>
  <c r="H284" i="5"/>
  <c r="I283" i="5"/>
  <c r="K283" i="5" s="1"/>
  <c r="H283" i="5"/>
  <c r="I281" i="5"/>
  <c r="K281" i="5" s="1"/>
  <c r="H281" i="5"/>
  <c r="I280" i="5"/>
  <c r="K280" i="5" s="1"/>
  <c r="H280" i="5"/>
  <c r="K278" i="5"/>
  <c r="I278" i="5"/>
  <c r="H278" i="5"/>
  <c r="I277" i="5"/>
  <c r="K277" i="5" s="1"/>
  <c r="H277" i="5"/>
  <c r="I275" i="5"/>
  <c r="K275" i="5" s="1"/>
  <c r="H275" i="5"/>
  <c r="I274" i="5"/>
  <c r="K274" i="5" s="1"/>
  <c r="H274" i="5"/>
  <c r="I272" i="5"/>
  <c r="K272" i="5" s="1"/>
  <c r="H272" i="5"/>
  <c r="I271" i="5"/>
  <c r="K271" i="5" s="1"/>
  <c r="H271" i="5"/>
  <c r="I269" i="5"/>
  <c r="K269" i="5" s="1"/>
  <c r="H269" i="5"/>
  <c r="I268" i="5"/>
  <c r="K268" i="5" s="1"/>
  <c r="H268" i="5"/>
  <c r="I266" i="5"/>
  <c r="K266" i="5" s="1"/>
  <c r="H266" i="5"/>
  <c r="I265" i="5"/>
  <c r="K265" i="5" s="1"/>
  <c r="H265" i="5"/>
  <c r="I263" i="5"/>
  <c r="K263" i="5" s="1"/>
  <c r="H263" i="5"/>
  <c r="I262" i="5"/>
  <c r="K262" i="5" s="1"/>
  <c r="H262" i="5"/>
  <c r="I260" i="5"/>
  <c r="K260" i="5" s="1"/>
  <c r="H260" i="5"/>
  <c r="I259" i="5"/>
  <c r="K259" i="5" s="1"/>
  <c r="H259" i="5"/>
  <c r="I257" i="5"/>
  <c r="K257" i="5" s="1"/>
  <c r="H257" i="5"/>
  <c r="I256" i="5"/>
  <c r="K256" i="5" s="1"/>
  <c r="H256" i="5"/>
  <c r="I254" i="5"/>
  <c r="K254" i="5" s="1"/>
  <c r="H254" i="5"/>
  <c r="I253" i="5"/>
  <c r="K253" i="5" s="1"/>
  <c r="H253" i="5"/>
  <c r="I251" i="5"/>
  <c r="K251" i="5" s="1"/>
  <c r="H251" i="5"/>
  <c r="I250" i="5"/>
  <c r="K250" i="5" s="1"/>
  <c r="H250" i="5"/>
  <c r="I248" i="5"/>
  <c r="K248" i="5" s="1"/>
  <c r="H248" i="5"/>
  <c r="I247" i="5"/>
  <c r="K247" i="5" s="1"/>
  <c r="H247" i="5"/>
  <c r="I245" i="5"/>
  <c r="K245" i="5" s="1"/>
  <c r="H245" i="5"/>
  <c r="I244" i="5"/>
  <c r="K244" i="5" s="1"/>
  <c r="H244" i="5"/>
  <c r="K242" i="5"/>
  <c r="I242" i="5"/>
  <c r="I241" i="5"/>
  <c r="K241" i="5" s="1"/>
  <c r="K239" i="5"/>
  <c r="I239" i="5"/>
  <c r="I238" i="5"/>
  <c r="K238" i="5" s="1"/>
  <c r="I178" i="5"/>
  <c r="K178" i="5" s="1"/>
  <c r="H178" i="5"/>
  <c r="I177" i="5"/>
  <c r="K177" i="5" s="1"/>
  <c r="H177" i="5"/>
  <c r="I175" i="5"/>
  <c r="K175" i="5" s="1"/>
  <c r="H175" i="5"/>
  <c r="I174" i="5"/>
  <c r="K174" i="5" s="1"/>
  <c r="H174" i="5"/>
  <c r="I172" i="5"/>
  <c r="K172" i="5" s="1"/>
  <c r="H172" i="5"/>
  <c r="I171" i="5"/>
  <c r="K171" i="5" s="1"/>
  <c r="H171" i="5"/>
  <c r="I169" i="5"/>
  <c r="K169" i="5" s="1"/>
  <c r="H169" i="5"/>
  <c r="I168" i="5"/>
  <c r="K168" i="5" s="1"/>
  <c r="H168" i="5"/>
  <c r="I166" i="5"/>
  <c r="K166" i="5" s="1"/>
  <c r="H166" i="5"/>
  <c r="I165" i="5"/>
  <c r="K165" i="5" s="1"/>
  <c r="H165" i="5"/>
  <c r="I163" i="5"/>
  <c r="K163" i="5" s="1"/>
  <c r="H163" i="5"/>
  <c r="I162" i="5"/>
  <c r="K162" i="5" s="1"/>
  <c r="H162" i="5"/>
  <c r="I160" i="5"/>
  <c r="K160" i="5" s="1"/>
  <c r="H160" i="5"/>
  <c r="I159" i="5"/>
  <c r="K159" i="5" s="1"/>
  <c r="H159" i="5"/>
  <c r="I157" i="5"/>
  <c r="K157" i="5" s="1"/>
  <c r="H157" i="5"/>
  <c r="I156" i="5"/>
  <c r="K156" i="5" s="1"/>
  <c r="H156" i="5"/>
  <c r="I104" i="5"/>
  <c r="K104" i="5" s="1"/>
  <c r="I103" i="5"/>
  <c r="K103" i="5" s="1"/>
  <c r="I101" i="5"/>
  <c r="K101" i="5" s="1"/>
  <c r="I100" i="5"/>
  <c r="K100" i="5" s="1"/>
  <c r="I98" i="5"/>
  <c r="K98" i="5" s="1"/>
  <c r="H98" i="5"/>
  <c r="I97" i="5"/>
  <c r="K97" i="5" s="1"/>
  <c r="H97" i="5"/>
  <c r="I95" i="5"/>
  <c r="K95" i="5" s="1"/>
  <c r="H95" i="5"/>
  <c r="I94" i="5"/>
  <c r="K94" i="5" s="1"/>
  <c r="H94" i="5"/>
  <c r="I92" i="5"/>
  <c r="K92" i="5" s="1"/>
  <c r="H92" i="5"/>
  <c r="I91" i="5"/>
  <c r="K91" i="5" s="1"/>
  <c r="H91" i="5"/>
  <c r="I89" i="5"/>
  <c r="K89" i="5" s="1"/>
  <c r="H89" i="5"/>
  <c r="I88" i="5"/>
  <c r="K88" i="5" s="1"/>
  <c r="H88" i="5"/>
  <c r="I86" i="5"/>
  <c r="K86" i="5" s="1"/>
  <c r="I85" i="5"/>
  <c r="K85" i="5" s="1"/>
  <c r="I83" i="5"/>
  <c r="K83" i="5" s="1"/>
  <c r="I82" i="5"/>
  <c r="K82" i="5" s="1"/>
  <c r="H86" i="5"/>
  <c r="H85" i="5"/>
  <c r="H83" i="5"/>
  <c r="H82" i="5"/>
  <c r="I76" i="5"/>
  <c r="I80" i="5" l="1"/>
  <c r="K80" i="5" s="1"/>
  <c r="I79" i="5"/>
  <c r="K79" i="5" s="1"/>
  <c r="I77" i="5"/>
  <c r="K77" i="5"/>
  <c r="K76" i="5"/>
  <c r="H80" i="5"/>
  <c r="H79" i="5"/>
  <c r="H77" i="5"/>
  <c r="H76" i="5"/>
  <c r="I74" i="5"/>
  <c r="K74" i="5" s="1"/>
  <c r="H74" i="5"/>
  <c r="I73" i="5"/>
  <c r="K73" i="5" s="1"/>
  <c r="H73" i="5"/>
  <c r="I71" i="5"/>
  <c r="K71" i="5" s="1"/>
  <c r="H71" i="5"/>
  <c r="I70" i="5"/>
  <c r="K70" i="5" s="1"/>
  <c r="H70" i="5"/>
  <c r="H49" i="5"/>
  <c r="I62" i="5"/>
  <c r="K62" i="5" s="1"/>
  <c r="H62" i="5"/>
  <c r="I61" i="5"/>
  <c r="K61" i="5" s="1"/>
  <c r="H61" i="5"/>
  <c r="I59" i="5"/>
  <c r="K59" i="5" s="1"/>
  <c r="H59" i="5"/>
  <c r="I58" i="5"/>
  <c r="K58" i="5" s="1"/>
  <c r="H58" i="5"/>
  <c r="I56" i="5"/>
  <c r="K56" i="5" s="1"/>
  <c r="H56" i="5"/>
  <c r="I55" i="5"/>
  <c r="K55" i="5" s="1"/>
  <c r="H55" i="5"/>
  <c r="I53" i="5"/>
  <c r="K53" i="5" s="1"/>
  <c r="H53" i="5"/>
  <c r="I52" i="5"/>
  <c r="K52" i="5" s="1"/>
  <c r="H52" i="5"/>
  <c r="I50" i="5"/>
  <c r="K50" i="5" s="1"/>
  <c r="I49" i="5"/>
  <c r="K49" i="5" s="1"/>
  <c r="I47" i="5"/>
  <c r="K47" i="5" s="1"/>
  <c r="I46" i="5"/>
  <c r="K46" i="5" s="1"/>
  <c r="H46" i="5"/>
  <c r="I234" i="5" l="1"/>
  <c r="K234" i="5" s="1"/>
  <c r="H234" i="5"/>
  <c r="I233" i="5"/>
  <c r="H233" i="5"/>
  <c r="I231" i="5"/>
  <c r="K231" i="5" s="1"/>
  <c r="H231" i="5"/>
  <c r="I230" i="5"/>
  <c r="H230" i="5"/>
  <c r="I228" i="5"/>
  <c r="K228" i="5" s="1"/>
  <c r="H228" i="5"/>
  <c r="I227" i="5"/>
  <c r="H227" i="5"/>
  <c r="I225" i="5"/>
  <c r="K225" i="5" s="1"/>
  <c r="H225" i="5"/>
  <c r="I224" i="5"/>
  <c r="K224" i="5" s="1"/>
  <c r="H224" i="5"/>
  <c r="I222" i="5"/>
  <c r="K222" i="5" s="1"/>
  <c r="H222" i="5"/>
  <c r="I221" i="5"/>
  <c r="H221" i="5"/>
  <c r="I219" i="5"/>
  <c r="K219" i="5" s="1"/>
  <c r="H219" i="5"/>
  <c r="I218" i="5"/>
  <c r="H218" i="5"/>
  <c r="I216" i="5"/>
  <c r="K216" i="5" s="1"/>
  <c r="H216" i="5"/>
  <c r="I215" i="5"/>
  <c r="H215" i="5"/>
  <c r="I213" i="5"/>
  <c r="K213" i="5" s="1"/>
  <c r="H213" i="5"/>
  <c r="I212" i="5"/>
  <c r="K212" i="5" s="1"/>
  <c r="H212" i="5"/>
  <c r="I210" i="5"/>
  <c r="K210" i="5" s="1"/>
  <c r="H210" i="5"/>
  <c r="I209" i="5"/>
  <c r="K209" i="5" s="1"/>
  <c r="H209" i="5"/>
  <c r="I207" i="5"/>
  <c r="K207" i="5" s="1"/>
  <c r="H207" i="5"/>
  <c r="I206" i="5"/>
  <c r="K206" i="5" s="1"/>
  <c r="H206" i="5"/>
  <c r="I204" i="5"/>
  <c r="K204" i="5" s="1"/>
  <c r="H204" i="5"/>
  <c r="I203" i="5"/>
  <c r="K203" i="5" s="1"/>
  <c r="H203" i="5"/>
  <c r="I201" i="5"/>
  <c r="K201" i="5" s="1"/>
  <c r="H201" i="5"/>
  <c r="I200" i="5"/>
  <c r="K200" i="5" s="1"/>
  <c r="H200" i="5"/>
  <c r="I198" i="5"/>
  <c r="K198" i="5" s="1"/>
  <c r="H198" i="5"/>
  <c r="I197" i="5"/>
  <c r="K197" i="5" s="1"/>
  <c r="H197" i="5"/>
  <c r="I195" i="5"/>
  <c r="K195" i="5" s="1"/>
  <c r="H195" i="5"/>
  <c r="I194" i="5"/>
  <c r="K194" i="5" s="1"/>
  <c r="H194" i="5"/>
  <c r="I192" i="5"/>
  <c r="K192" i="5" s="1"/>
  <c r="H192" i="5"/>
  <c r="I191" i="5"/>
  <c r="K191" i="5" s="1"/>
  <c r="H191" i="5"/>
  <c r="I189" i="5"/>
  <c r="K189" i="5" s="1"/>
  <c r="H189" i="5"/>
  <c r="I188" i="5"/>
  <c r="K188" i="5" s="1"/>
  <c r="H188" i="5"/>
  <c r="I186" i="5"/>
  <c r="K186" i="5" s="1"/>
  <c r="I185" i="5"/>
  <c r="K185" i="5" s="1"/>
  <c r="I183" i="5"/>
  <c r="K183" i="5" s="1"/>
  <c r="I182" i="5"/>
  <c r="K182" i="5" s="1"/>
  <c r="I154" i="5"/>
  <c r="K154" i="5" s="1"/>
  <c r="H154" i="5"/>
  <c r="I153" i="5"/>
  <c r="K153" i="5" s="1"/>
  <c r="H153" i="5"/>
  <c r="I151" i="5"/>
  <c r="K151" i="5" s="1"/>
  <c r="H151" i="5"/>
  <c r="I150" i="5"/>
  <c r="K150" i="5" s="1"/>
  <c r="H150" i="5"/>
  <c r="I148" i="5"/>
  <c r="K148" i="5" s="1"/>
  <c r="H148" i="5"/>
  <c r="I147" i="5"/>
  <c r="K147" i="5" s="1"/>
  <c r="H147" i="5"/>
  <c r="I145" i="5"/>
  <c r="K145" i="5" s="1"/>
  <c r="H145" i="5"/>
  <c r="I144" i="5"/>
  <c r="K144" i="5" s="1"/>
  <c r="H144" i="5"/>
  <c r="I142" i="5"/>
  <c r="K142" i="5" s="1"/>
  <c r="H142" i="5"/>
  <c r="I141" i="5"/>
  <c r="K141" i="5" s="1"/>
  <c r="H141" i="5"/>
  <c r="I139" i="5"/>
  <c r="K139" i="5" s="1"/>
  <c r="H139" i="5"/>
  <c r="I138" i="5"/>
  <c r="K138" i="5" s="1"/>
  <c r="H138" i="5"/>
  <c r="I136" i="5"/>
  <c r="K136" i="5" s="1"/>
  <c r="H136" i="5"/>
  <c r="I135" i="5"/>
  <c r="K135" i="5" s="1"/>
  <c r="H135" i="5"/>
  <c r="I133" i="5"/>
  <c r="K133" i="5" s="1"/>
  <c r="H133" i="5"/>
  <c r="I132" i="5"/>
  <c r="K132" i="5" s="1"/>
  <c r="H132" i="5"/>
  <c r="I130" i="5"/>
  <c r="K130" i="5" s="1"/>
  <c r="H130" i="5"/>
  <c r="I129" i="5"/>
  <c r="K129" i="5" s="1"/>
  <c r="H129" i="5"/>
  <c r="I127" i="5"/>
  <c r="K127" i="5" s="1"/>
  <c r="H127" i="5"/>
  <c r="I126" i="5"/>
  <c r="K126" i="5" s="1"/>
  <c r="H126" i="5"/>
  <c r="I124" i="5"/>
  <c r="K124" i="5" s="1"/>
  <c r="H124" i="5"/>
  <c r="I123" i="5"/>
  <c r="K123" i="5" s="1"/>
  <c r="H123" i="5"/>
  <c r="I121" i="5"/>
  <c r="K121" i="5" s="1"/>
  <c r="H121" i="5"/>
  <c r="I120" i="5"/>
  <c r="K120" i="5" s="1"/>
  <c r="H120" i="5"/>
  <c r="I118" i="5"/>
  <c r="K118" i="5" s="1"/>
  <c r="H118" i="5"/>
  <c r="I117" i="5"/>
  <c r="K117" i="5" s="1"/>
  <c r="H117" i="5"/>
  <c r="I115" i="5"/>
  <c r="K115" i="5" s="1"/>
  <c r="H115" i="5"/>
  <c r="I114" i="5"/>
  <c r="K114" i="5" s="1"/>
  <c r="H114" i="5"/>
  <c r="K215" i="5" l="1"/>
  <c r="K227" i="5"/>
  <c r="K233" i="5"/>
  <c r="K218" i="5"/>
  <c r="K221" i="5" s="1"/>
  <c r="K230" i="5" s="1"/>
  <c r="I113" i="5"/>
  <c r="K113" i="5" s="1"/>
  <c r="I112" i="5"/>
  <c r="K112" i="5" s="1"/>
  <c r="I111" i="5"/>
  <c r="K111" i="5" s="1"/>
  <c r="I110" i="5"/>
  <c r="K110" i="5" s="1"/>
  <c r="I109" i="5"/>
  <c r="K109" i="5" s="1"/>
  <c r="I108" i="5"/>
  <c r="K108" i="5" s="1"/>
  <c r="I68" i="5"/>
  <c r="K68" i="5" s="1"/>
  <c r="H68" i="5"/>
  <c r="I67" i="5"/>
  <c r="K67" i="5" s="1"/>
  <c r="H67" i="5"/>
  <c r="I65" i="5"/>
  <c r="K65" i="5" s="1"/>
  <c r="H65" i="5"/>
  <c r="I64" i="5"/>
  <c r="K64" i="5" s="1"/>
  <c r="H64" i="5"/>
  <c r="I44" i="5"/>
  <c r="K44" i="5" s="1"/>
  <c r="H44" i="5"/>
  <c r="I43" i="5"/>
  <c r="K43" i="5" s="1"/>
  <c r="H43" i="5"/>
  <c r="I41" i="5"/>
  <c r="K41" i="5" s="1"/>
  <c r="H41" i="5"/>
  <c r="I40" i="5"/>
  <c r="K40" i="5" s="1"/>
  <c r="H40" i="5"/>
  <c r="I38" i="5"/>
  <c r="K38" i="5" s="1"/>
  <c r="H38" i="5"/>
  <c r="I37" i="5"/>
  <c r="K37" i="5" s="1"/>
  <c r="H37" i="5"/>
  <c r="I35" i="5"/>
  <c r="K35" i="5" s="1"/>
  <c r="H35" i="5"/>
  <c r="I34" i="5"/>
  <c r="K34" i="5" s="1"/>
  <c r="H34" i="5"/>
  <c r="I32" i="5"/>
  <c r="K32" i="5" s="1"/>
  <c r="H32" i="5"/>
  <c r="I31" i="5"/>
  <c r="K31" i="5" s="1"/>
  <c r="H31" i="5"/>
  <c r="I29" i="5"/>
  <c r="K29" i="5" s="1"/>
  <c r="H29" i="5"/>
  <c r="I28" i="5"/>
  <c r="K28" i="5" s="1"/>
  <c r="H28" i="5"/>
  <c r="I26" i="5"/>
  <c r="K26" i="5" s="1"/>
  <c r="H26" i="5"/>
  <c r="I25" i="5"/>
  <c r="K25" i="5" s="1"/>
  <c r="H25" i="5"/>
  <c r="I23" i="5"/>
  <c r="K23" i="5" s="1"/>
  <c r="H23" i="5"/>
  <c r="I22" i="5"/>
  <c r="K22" i="5" s="1"/>
  <c r="H22" i="5"/>
  <c r="I20" i="5"/>
  <c r="K20" i="5" s="1"/>
  <c r="H20" i="5"/>
  <c r="I19" i="5"/>
  <c r="K19" i="5" s="1"/>
  <c r="H19" i="5"/>
  <c r="I17" i="5"/>
  <c r="K17" i="5" s="1"/>
  <c r="H17" i="5"/>
  <c r="I16" i="5"/>
  <c r="K16" i="5" s="1"/>
  <c r="H16" i="5"/>
  <c r="I14" i="5"/>
  <c r="K14" i="5" s="1"/>
  <c r="H14" i="5"/>
  <c r="I13" i="5"/>
  <c r="K13" i="5" s="1"/>
  <c r="H13" i="5"/>
  <c r="I11" i="5"/>
  <c r="K11" i="5" s="1"/>
  <c r="H11" i="5"/>
  <c r="I10" i="5"/>
  <c r="K10" i="5" s="1"/>
  <c r="H10" i="5"/>
  <c r="I8" i="5"/>
  <c r="K8" i="5" s="1"/>
  <c r="I7" i="5"/>
  <c r="K7" i="5" s="1"/>
  <c r="I5" i="5"/>
  <c r="K5" i="5" s="1"/>
  <c r="I4" i="5"/>
  <c r="K4" i="5" s="1"/>
  <c r="I194" i="4" l="1"/>
  <c r="H194" i="4"/>
  <c r="I193" i="4"/>
  <c r="H193" i="4"/>
  <c r="I192" i="4"/>
  <c r="H192" i="4"/>
  <c r="I191" i="4"/>
  <c r="H191" i="4"/>
  <c r="I210" i="4" l="1"/>
  <c r="H210" i="4"/>
  <c r="I209" i="4"/>
  <c r="H209" i="4"/>
  <c r="I208" i="4"/>
  <c r="H208" i="4"/>
  <c r="I207" i="4"/>
  <c r="H207" i="4"/>
  <c r="I206" i="4"/>
  <c r="H206" i="4"/>
  <c r="I205" i="4"/>
  <c r="H205" i="4"/>
  <c r="I204" i="4"/>
  <c r="H204" i="4"/>
  <c r="I203" i="4"/>
  <c r="H203" i="4"/>
  <c r="I202" i="4"/>
  <c r="I201" i="4"/>
  <c r="H201" i="4"/>
  <c r="I200" i="4"/>
  <c r="I199" i="4"/>
  <c r="H199" i="4"/>
  <c r="I198" i="4"/>
  <c r="H198" i="4"/>
  <c r="I197" i="4"/>
  <c r="H197" i="4"/>
  <c r="I196" i="4"/>
  <c r="H196" i="4"/>
  <c r="I195" i="4"/>
  <c r="H195" i="4"/>
  <c r="I190" i="4"/>
  <c r="H190" i="4"/>
  <c r="I189" i="4"/>
  <c r="H189" i="4"/>
  <c r="I188" i="4"/>
  <c r="H188" i="4"/>
  <c r="I187" i="4"/>
  <c r="H187" i="4"/>
  <c r="I176" i="4"/>
  <c r="I177" i="4"/>
  <c r="I178" i="4"/>
  <c r="I179" i="4"/>
  <c r="I180" i="4"/>
  <c r="I181" i="4"/>
  <c r="I182" i="4"/>
  <c r="I183" i="4"/>
  <c r="I184" i="4"/>
  <c r="I185" i="4"/>
  <c r="I186" i="4"/>
  <c r="H177" i="4"/>
  <c r="H179" i="4"/>
  <c r="H181" i="4"/>
  <c r="H183" i="4"/>
  <c r="H184" i="4"/>
  <c r="H185" i="4"/>
  <c r="H186" i="4"/>
  <c r="I175" i="4"/>
  <c r="H175" i="4"/>
  <c r="H169" i="4"/>
  <c r="I173" i="4" l="1"/>
  <c r="H173" i="4"/>
  <c r="I172" i="4"/>
  <c r="H172" i="4"/>
  <c r="I170" i="4"/>
  <c r="H170" i="4"/>
  <c r="I169" i="4"/>
  <c r="I97" i="4"/>
  <c r="H11" i="4" l="1"/>
  <c r="I11" i="4"/>
  <c r="I104" i="4" l="1"/>
  <c r="I103" i="4"/>
  <c r="H103" i="4"/>
  <c r="I101" i="4"/>
  <c r="I100" i="4"/>
  <c r="H100" i="4"/>
  <c r="I98" i="4"/>
  <c r="H98" i="4"/>
  <c r="H97" i="4"/>
  <c r="I95" i="4"/>
  <c r="H95" i="4"/>
  <c r="I94" i="4"/>
  <c r="H94" i="4"/>
  <c r="I92" i="4"/>
  <c r="H92" i="4"/>
  <c r="I91" i="4"/>
  <c r="H91" i="4"/>
  <c r="I89" i="4"/>
  <c r="H89" i="4"/>
  <c r="I88" i="4"/>
  <c r="H88" i="4"/>
  <c r="I86" i="4"/>
  <c r="H86" i="4"/>
  <c r="I85" i="4"/>
  <c r="H85" i="4"/>
  <c r="I83" i="4"/>
  <c r="H83" i="4"/>
  <c r="I82" i="4"/>
  <c r="H82" i="4"/>
  <c r="I80" i="4"/>
  <c r="H80" i="4"/>
  <c r="I79" i="4"/>
  <c r="H79" i="4"/>
  <c r="I77" i="4"/>
  <c r="H77" i="4"/>
  <c r="I76" i="4"/>
  <c r="H76" i="4"/>
  <c r="I74" i="4"/>
  <c r="H74" i="4"/>
  <c r="I73" i="4"/>
  <c r="H73" i="4"/>
  <c r="I71" i="4"/>
  <c r="H71" i="4"/>
  <c r="I70" i="4"/>
  <c r="H70" i="4"/>
  <c r="I68" i="4"/>
  <c r="H68" i="4"/>
  <c r="I67" i="4"/>
  <c r="H67" i="4"/>
  <c r="I65" i="4"/>
  <c r="H65" i="4"/>
  <c r="I64" i="4"/>
  <c r="H64" i="4"/>
  <c r="I62" i="4"/>
  <c r="H62" i="4"/>
  <c r="I61" i="4"/>
  <c r="H61" i="4"/>
  <c r="I59" i="4"/>
  <c r="H59" i="4"/>
  <c r="I58" i="4"/>
  <c r="H58" i="4"/>
  <c r="I56" i="4"/>
  <c r="H56" i="4"/>
  <c r="I55" i="4"/>
  <c r="H55" i="4"/>
  <c r="I53" i="4"/>
  <c r="H53" i="4"/>
  <c r="I52" i="4"/>
  <c r="H52" i="4"/>
  <c r="I38" i="4"/>
  <c r="H38" i="4"/>
  <c r="I37" i="4"/>
  <c r="H37" i="4"/>
  <c r="I35" i="4"/>
  <c r="H35" i="4"/>
  <c r="I34" i="4"/>
  <c r="H34" i="4"/>
  <c r="I26" i="4" l="1"/>
  <c r="H26" i="4"/>
  <c r="I25" i="4"/>
  <c r="H25" i="4"/>
  <c r="I23" i="4"/>
  <c r="H23" i="4"/>
  <c r="I22" i="4"/>
  <c r="H22" i="4"/>
  <c r="I14" i="4"/>
  <c r="H14" i="4"/>
  <c r="I13" i="4"/>
  <c r="H13" i="4"/>
  <c r="I10" i="4"/>
  <c r="H10" i="4"/>
  <c r="I167" i="4" l="1"/>
  <c r="H167" i="4"/>
  <c r="I166" i="4"/>
  <c r="H166" i="4"/>
  <c r="I164" i="4"/>
  <c r="H164" i="4"/>
  <c r="I163" i="4"/>
  <c r="H163" i="4"/>
  <c r="I161" i="4"/>
  <c r="H161" i="4"/>
  <c r="I160" i="4"/>
  <c r="H160" i="4"/>
  <c r="I158" i="4"/>
  <c r="H158" i="4"/>
  <c r="I157" i="4"/>
  <c r="H157" i="4"/>
  <c r="I155" i="4"/>
  <c r="H155" i="4"/>
  <c r="I154" i="4"/>
  <c r="H154" i="4"/>
  <c r="I152" i="4"/>
  <c r="H152" i="4"/>
  <c r="I151" i="4"/>
  <c r="H151" i="4"/>
  <c r="I149" i="4"/>
  <c r="H149" i="4"/>
  <c r="I148" i="4"/>
  <c r="H148" i="4"/>
  <c r="I146" i="4"/>
  <c r="H146" i="4"/>
  <c r="I145" i="4"/>
  <c r="H145" i="4"/>
  <c r="I143" i="4"/>
  <c r="H143" i="4"/>
  <c r="I142" i="4"/>
  <c r="H142" i="4"/>
  <c r="I140" i="4"/>
  <c r="H140" i="4"/>
  <c r="I139" i="4"/>
  <c r="H139" i="4"/>
  <c r="I136" i="4"/>
  <c r="H136" i="4"/>
  <c r="I135" i="4"/>
  <c r="H135" i="4"/>
  <c r="I133" i="4"/>
  <c r="H133" i="4"/>
  <c r="I132" i="4"/>
  <c r="H132" i="4"/>
  <c r="I130" i="4"/>
  <c r="H130" i="4"/>
  <c r="I129" i="4"/>
  <c r="H129" i="4"/>
  <c r="I127" i="4"/>
  <c r="H127" i="4"/>
  <c r="I126" i="4"/>
  <c r="H126" i="4"/>
  <c r="I124" i="4"/>
  <c r="H124" i="4"/>
  <c r="I123" i="4"/>
  <c r="H123" i="4"/>
  <c r="I121" i="4"/>
  <c r="H121" i="4"/>
  <c r="I120" i="4"/>
  <c r="H120" i="4"/>
  <c r="I119" i="4"/>
  <c r="I118" i="4"/>
  <c r="I117" i="4"/>
  <c r="I116" i="4"/>
  <c r="I115" i="4"/>
  <c r="I114" i="4"/>
  <c r="I113" i="4"/>
  <c r="I112" i="4"/>
  <c r="I111" i="4"/>
  <c r="I110" i="4"/>
  <c r="I109" i="4"/>
  <c r="I108" i="4"/>
  <c r="I5" i="4"/>
  <c r="I7" i="4"/>
  <c r="I8" i="4"/>
  <c r="I16" i="4"/>
  <c r="I17" i="4"/>
  <c r="I19" i="4"/>
  <c r="I20" i="4"/>
  <c r="I28" i="4"/>
  <c r="I29" i="4"/>
  <c r="I31" i="4"/>
  <c r="I32" i="4"/>
  <c r="I40" i="4"/>
  <c r="I41" i="4"/>
  <c r="I43" i="4"/>
  <c r="I44" i="4"/>
  <c r="I46" i="4"/>
  <c r="I47" i="4"/>
  <c r="I49" i="4"/>
  <c r="I50" i="4"/>
  <c r="I4" i="4"/>
  <c r="H40" i="4"/>
  <c r="H41" i="4"/>
  <c r="H43" i="4"/>
  <c r="H44" i="4"/>
  <c r="H46" i="4"/>
  <c r="H47" i="4"/>
  <c r="H49" i="4"/>
  <c r="H50" i="4"/>
  <c r="C23" i="3"/>
  <c r="K19" i="4" l="1"/>
  <c r="C35" i="3"/>
  <c r="K132" i="4"/>
  <c r="K157" i="4"/>
  <c r="C43" i="3"/>
  <c r="C46" i="3"/>
  <c r="K31" i="4"/>
  <c r="K114" i="4"/>
  <c r="C21" i="3"/>
  <c r="C22" i="3" s="1"/>
  <c r="K4" i="4" s="1"/>
  <c r="G21" i="3"/>
  <c r="G22" i="3" s="1"/>
  <c r="K164" i="4" s="1"/>
  <c r="G23" i="3"/>
  <c r="K166" i="4" l="1"/>
  <c r="K149" i="4"/>
  <c r="K121" i="4"/>
  <c r="K38" i="4"/>
  <c r="K41" i="4"/>
  <c r="K49" i="4"/>
  <c r="K163" i="4"/>
  <c r="K126" i="4"/>
  <c r="K5" i="4"/>
  <c r="K110" i="4"/>
  <c r="K44" i="4"/>
  <c r="K143" i="4"/>
  <c r="K158" i="4"/>
  <c r="K113" i="4"/>
  <c r="K119" i="4"/>
  <c r="K161" i="4"/>
  <c r="K136" i="4"/>
  <c r="K152" i="4"/>
  <c r="K7" i="4"/>
  <c r="K50" i="4"/>
  <c r="K139" i="4"/>
  <c r="K17" i="4"/>
  <c r="K20" i="4"/>
  <c r="K155" i="4"/>
  <c r="K127" i="4"/>
  <c r="K146" i="4"/>
  <c r="K116" i="4"/>
  <c r="K130" i="4"/>
  <c r="K140" i="4"/>
  <c r="K8" i="4"/>
  <c r="K47" i="4"/>
  <c r="K115" i="4"/>
  <c r="K133" i="4"/>
  <c r="K192" i="4"/>
  <c r="K194" i="4"/>
  <c r="K186" i="4"/>
  <c r="K206" i="4"/>
  <c r="K208" i="4"/>
  <c r="K198" i="4"/>
  <c r="K210" i="4"/>
  <c r="K204" i="4"/>
  <c r="K190" i="4"/>
  <c r="K196" i="4"/>
  <c r="K184" i="4"/>
  <c r="K188" i="4"/>
  <c r="K170" i="4"/>
  <c r="K173" i="4"/>
  <c r="K179" i="4"/>
  <c r="K193" i="4"/>
  <c r="K178" i="4"/>
  <c r="K191" i="4"/>
  <c r="K175" i="4"/>
  <c r="K209" i="4"/>
  <c r="K207" i="4"/>
  <c r="K182" i="4"/>
  <c r="K187" i="4"/>
  <c r="K177" i="4"/>
  <c r="K180" i="4"/>
  <c r="K183" i="4"/>
  <c r="K202" i="4"/>
  <c r="K203" i="4"/>
  <c r="K181" i="4"/>
  <c r="K189" i="4"/>
  <c r="K200" i="4"/>
  <c r="K205" i="4"/>
  <c r="K195" i="4"/>
  <c r="K201" i="4"/>
  <c r="K197" i="4"/>
  <c r="K199" i="4"/>
  <c r="K176" i="4"/>
  <c r="K185" i="4"/>
  <c r="K169" i="4"/>
  <c r="K29" i="4"/>
  <c r="K112" i="4"/>
  <c r="K118" i="4"/>
  <c r="K167" i="4"/>
  <c r="K120" i="4"/>
  <c r="K124" i="4"/>
  <c r="K172" i="4"/>
  <c r="K97" i="4"/>
  <c r="K82" i="4"/>
  <c r="K88" i="4"/>
  <c r="K37" i="4"/>
  <c r="K73" i="4"/>
  <c r="K94" i="4"/>
  <c r="K55" i="4"/>
  <c r="K79" i="4"/>
  <c r="K52" i="4"/>
  <c r="K70" i="4"/>
  <c r="K100" i="4"/>
  <c r="K103" i="4"/>
  <c r="K91" i="4"/>
  <c r="K58" i="4"/>
  <c r="K61" i="4"/>
  <c r="K76" i="4"/>
  <c r="K64" i="4"/>
  <c r="K34" i="4"/>
  <c r="K85" i="4"/>
  <c r="K67" i="4"/>
  <c r="G42" i="3"/>
  <c r="G35" i="3"/>
  <c r="G43" i="3"/>
  <c r="G45" i="3"/>
  <c r="G39" i="3"/>
  <c r="K22" i="4"/>
  <c r="G36" i="3"/>
  <c r="G44" i="3"/>
  <c r="G47" i="3"/>
  <c r="G37" i="3"/>
  <c r="K10" i="4"/>
  <c r="G38" i="3"/>
  <c r="G46" i="3"/>
  <c r="G41" i="3"/>
  <c r="K13" i="4"/>
  <c r="K25" i="4"/>
  <c r="G40" i="3"/>
  <c r="G34" i="3"/>
  <c r="G48" i="3"/>
  <c r="C41" i="3"/>
  <c r="K145" i="4"/>
  <c r="C47" i="3"/>
  <c r="K135" i="4"/>
  <c r="K28" i="4"/>
  <c r="C34" i="3"/>
  <c r="K129" i="4"/>
  <c r="K46" i="4"/>
  <c r="C45" i="3"/>
  <c r="K117" i="4"/>
  <c r="C36" i="3"/>
  <c r="C44" i="3"/>
  <c r="C48" i="3"/>
  <c r="K16" i="4"/>
  <c r="K111" i="4"/>
  <c r="K43" i="4"/>
  <c r="K160" i="4"/>
  <c r="K40" i="4"/>
  <c r="C42" i="3"/>
  <c r="K154" i="4"/>
  <c r="C37" i="3"/>
  <c r="D35" i="3"/>
  <c r="D43" i="3"/>
  <c r="D44" i="3"/>
  <c r="D36" i="3"/>
  <c r="D38" i="3"/>
  <c r="D48" i="3"/>
  <c r="D37" i="3"/>
  <c r="D45" i="3"/>
  <c r="D34" i="3"/>
  <c r="D46" i="3"/>
  <c r="D42" i="3"/>
  <c r="D39" i="3"/>
  <c r="D47" i="3"/>
  <c r="D40" i="3"/>
  <c r="D41" i="3"/>
  <c r="K123" i="4"/>
  <c r="K148" i="4"/>
  <c r="K11" i="4"/>
  <c r="K53" i="4"/>
  <c r="K62" i="4"/>
  <c r="K74" i="4"/>
  <c r="K35" i="4"/>
  <c r="K71" i="4"/>
  <c r="K83" i="4"/>
  <c r="K95" i="4"/>
  <c r="K92" i="4"/>
  <c r="K101" i="4"/>
  <c r="K98" i="4"/>
  <c r="K68" i="4"/>
  <c r="K77" i="4"/>
  <c r="K59" i="4"/>
  <c r="K104" i="4"/>
  <c r="K89" i="4"/>
  <c r="K56" i="4"/>
  <c r="K86" i="4"/>
  <c r="K65" i="4"/>
  <c r="K80" i="4"/>
  <c r="K14" i="4"/>
  <c r="H48" i="3"/>
  <c r="H40" i="3"/>
  <c r="H34" i="3"/>
  <c r="H35" i="3"/>
  <c r="K26" i="4"/>
  <c r="H41" i="3"/>
  <c r="H43" i="3"/>
  <c r="H42" i="3"/>
  <c r="K23" i="4"/>
  <c r="H45" i="3"/>
  <c r="H36" i="3"/>
  <c r="H44" i="3"/>
  <c r="H37" i="3"/>
  <c r="H39" i="3"/>
  <c r="H38" i="3"/>
  <c r="H46" i="3"/>
  <c r="H47" i="3"/>
  <c r="C39" i="3"/>
  <c r="K151" i="4"/>
  <c r="K32" i="4"/>
  <c r="C40" i="3"/>
  <c r="K109" i="4"/>
  <c r="K142" i="4"/>
  <c r="K108" i="4"/>
  <c r="C38" i="3"/>
  <c r="G28" i="3"/>
  <c r="G26" i="3"/>
  <c r="G27" i="3" s="1"/>
  <c r="C26" i="3"/>
  <c r="C27" i="3" s="1"/>
  <c r="C28" i="3"/>
</calcChain>
</file>

<file path=xl/sharedStrings.xml><?xml version="1.0" encoding="utf-8"?>
<sst xmlns="http://schemas.openxmlformats.org/spreadsheetml/2006/main" count="1594" uniqueCount="283">
  <si>
    <t>V</t>
  </si>
  <si>
    <t>Strip Heater</t>
  </si>
  <si>
    <t>Bus bar spacing</t>
  </si>
  <si>
    <t>in</t>
  </si>
  <si>
    <t>Width</t>
  </si>
  <si>
    <t>R</t>
  </si>
  <si>
    <t>ohm</t>
  </si>
  <si>
    <t>Aux Heaters</t>
  </si>
  <si>
    <t>Area</t>
  </si>
  <si>
    <t>in2</t>
  </si>
  <si>
    <t>cm2</t>
  </si>
  <si>
    <t>W</t>
  </si>
  <si>
    <t>W/cm2</t>
  </si>
  <si>
    <t>Current</t>
  </si>
  <si>
    <t>Amp</t>
  </si>
  <si>
    <t>May 2019 Testing</t>
  </si>
  <si>
    <t>Max Variac (VAC)</t>
  </si>
  <si>
    <t>Max Power</t>
  </si>
  <si>
    <t>Max Power Density</t>
  </si>
  <si>
    <t>Current doubles because the two aux heaters are wired in parallel</t>
  </si>
  <si>
    <t>Power Density Ranges</t>
  </si>
  <si>
    <t>Strip Heater PD (W/cm2)</t>
  </si>
  <si>
    <t>Variac Voltage 
(VAC)</t>
  </si>
  <si>
    <t>Aux Heater PD (W/cm2)</t>
  </si>
  <si>
    <t>Phase 2 - May 2019 Testing</t>
  </si>
  <si>
    <t>Icing Conditions - MEDIUM</t>
  </si>
  <si>
    <t>Test ID</t>
  </si>
  <si>
    <t>Test Type</t>
  </si>
  <si>
    <t>Blade</t>
  </si>
  <si>
    <t>Heater</t>
  </si>
  <si>
    <t>Variac (VAC)</t>
  </si>
  <si>
    <t>RMS          Current (A)</t>
  </si>
  <si>
    <t>Heater Resistance         (ohms)</t>
  </si>
  <si>
    <t>Power       (Watts)</t>
  </si>
  <si>
    <t>Power Density        (W/cm^2)</t>
  </si>
  <si>
    <t>LWC            (g/m^3)</t>
  </si>
  <si>
    <t>Temp (C)</t>
  </si>
  <si>
    <t>MVD        (microns)</t>
  </si>
  <si>
    <t>Test RPM</t>
  </si>
  <si>
    <t>Time of Test (mins)</t>
  </si>
  <si>
    <t>Anti-Iced
(Yes or No)</t>
  </si>
  <si>
    <t>Ice Thickness      (mm)</t>
  </si>
  <si>
    <t>Test Case 1</t>
  </si>
  <si>
    <t>Anti-Icing</t>
  </si>
  <si>
    <t>White</t>
  </si>
  <si>
    <t>Strip</t>
  </si>
  <si>
    <t>Auxillary Suction</t>
  </si>
  <si>
    <t>Auxillary Pressure</t>
  </si>
  <si>
    <t>Blue</t>
  </si>
  <si>
    <t>Test Case 3</t>
  </si>
  <si>
    <t>Test Case 4</t>
  </si>
  <si>
    <t>Test Case 5</t>
  </si>
  <si>
    <t>Icing Conditions - SEVERE</t>
  </si>
  <si>
    <t>Test Case 6</t>
  </si>
  <si>
    <t>Test Case 7</t>
  </si>
  <si>
    <t>Test Case 8</t>
  </si>
  <si>
    <t>Test Case 9</t>
  </si>
  <si>
    <t>Test Case 10</t>
  </si>
  <si>
    <t>Test Case 11</t>
  </si>
  <si>
    <t>Test Case 12</t>
  </si>
  <si>
    <t>Test Case 13</t>
  </si>
  <si>
    <t>Test Case 14</t>
  </si>
  <si>
    <t>Test Case 15</t>
  </si>
  <si>
    <t>THEORETICAL</t>
  </si>
  <si>
    <t>EXPERIMENTAL</t>
  </si>
  <si>
    <t>R_Strip</t>
  </si>
  <si>
    <t>R_Aux</t>
  </si>
  <si>
    <t>Measured Power Density (W/cm^2)</t>
  </si>
  <si>
    <t>Theoretical Power Density (W/cm^2)</t>
  </si>
  <si>
    <t>Baseline (N/A)</t>
  </si>
  <si>
    <t>Test Case 0</t>
  </si>
  <si>
    <t>No ice at LE. Ice present at overlap. Peak = 8mm, 2mm low. Further back = 3mm</t>
  </si>
  <si>
    <t>Yes</t>
  </si>
  <si>
    <t>No</t>
  </si>
  <si>
    <t>Power remained same on LE as Test Case 0, but icing occurred (??)</t>
  </si>
  <si>
    <t>BASELINE 
NO HEAT</t>
  </si>
  <si>
    <t>BASELINE
NO HEAT</t>
  </si>
  <si>
    <t>Test Case 2</t>
  </si>
  <si>
    <t>Jose believes ice accreted slower and did not shed</t>
  </si>
  <si>
    <t>Power Density Labview (W/cm^2)</t>
  </si>
  <si>
    <t>Thurs 5/9/19</t>
  </si>
  <si>
    <t>Heard 3-4 ice sheds. Jose believes ice was forming and shedding on both blades</t>
  </si>
  <si>
    <t>7.5-9.5</t>
  </si>
  <si>
    <t>2-2.5</t>
  </si>
  <si>
    <t>Partial ice shed on both blades</t>
  </si>
  <si>
    <t>Ran for 5 mins, stopping every minute to take photos.</t>
  </si>
  <si>
    <t>Ice builds up gradually</t>
  </si>
  <si>
    <t>White blade no ice on LE, Blue blade ice on LE.</t>
  </si>
  <si>
    <t>Aux heaters had light icing</t>
  </si>
  <si>
    <t>Repeat of Test 4 to verify results</t>
  </si>
  <si>
    <t>White blade LE clean, even bus bar no ice</t>
  </si>
  <si>
    <t>Blue blade LE mostly ice, some areas toward back no ice</t>
  </si>
  <si>
    <t>Light icing on Aux heaters for both</t>
  </si>
  <si>
    <t>Both blades LE clean, including bus bar</t>
  </si>
  <si>
    <t>Light icing on back heater</t>
  </si>
  <si>
    <t>Repeat of Test 6 to verify results</t>
  </si>
  <si>
    <t>Dropping LE PD's to see if ice is gripping onto Aux heaters and make it look like they are iced like in previous cases</t>
  </si>
  <si>
    <t>Blue blade no ice at LE, white blade iced. Shedding?</t>
  </si>
  <si>
    <t>Light icing on both blade Aux heaters</t>
  </si>
  <si>
    <t>Repeat of Test 8 to verify results</t>
  </si>
  <si>
    <t>Blue blade no ice at LE, white blade no ice on inside of blade at LE, but ice at outside of blade. Right on verge?</t>
  </si>
  <si>
    <t>Bumped up White LE to match Blue Blade. Preset all voltages to try and match.</t>
  </si>
  <si>
    <t>Blue blade LE appears no ice, slight ice on white blade at LE</t>
  </si>
  <si>
    <t>Light ice on back of blade</t>
  </si>
  <si>
    <t>Leaving strip heaters at the same PD as Test 10, bumped up Aux heaters to see if they influence LE heaters</t>
  </si>
  <si>
    <t>Both blades at LE no ice. Light ice at Aux heaters</t>
  </si>
  <si>
    <t>Repeating Test 11 to verify results. Let chamber and blades cool down to equilibrium. Adjusting heaters before Test 11 to correct temp may have warmed blades too much</t>
  </si>
  <si>
    <t>Both blades clean on LE</t>
  </si>
  <si>
    <t>Noticed temperature on Blue LE was getting high. Turned heater off but still got temperature rise. There may be a short?</t>
  </si>
  <si>
    <t>Turned back heaters off, leaving LE heaters on to see if ice forms and if Aux heaters definitely influence ice formation.</t>
  </si>
  <si>
    <t>White LE partially no ice, Blue LE iced up. Bus bars on White LE iced up.</t>
  </si>
  <si>
    <t>Fri 5/10/19</t>
  </si>
  <si>
    <t>N/A</t>
  </si>
  <si>
    <t>Stopped taking ice thickness measurements as it was too variable and not as value adding as Column R.</t>
  </si>
  <si>
    <t>Test Case 16</t>
  </si>
  <si>
    <t>Test Case 17</t>
  </si>
  <si>
    <t>Test Case 18</t>
  </si>
  <si>
    <t>Baseline</t>
  </si>
  <si>
    <t>Measured Power Density  (W/cm^2)</t>
  </si>
  <si>
    <t>Test Case 19</t>
  </si>
  <si>
    <t>Test Case 20</t>
  </si>
  <si>
    <t>White Aux was ice free on the inner half of the span</t>
  </si>
  <si>
    <t>Blue Aux was not ice free anywhere on the aux heater</t>
  </si>
  <si>
    <t>Test Case 21</t>
  </si>
  <si>
    <t>Test Case 22</t>
  </si>
  <si>
    <t>Test Case 23</t>
  </si>
  <si>
    <t>White aux looked ice free along the span of the heater. But there is an 8mm wall building on the overlap</t>
  </si>
  <si>
    <t>Blue aux looked ice free along the span of the heater. But there is an 8mm wall building on the overlap</t>
  </si>
  <si>
    <t>Blue aux had a mini wall on the bottom of the airfoil. Other than that; this test is the most succesfull anti-ice case</t>
  </si>
  <si>
    <t>White aux was completely ice free!</t>
  </si>
  <si>
    <t xml:space="preserve">Take a look at the photos </t>
  </si>
  <si>
    <t>Blue aux has a couple small bumps on the underside of the airfoil again. I think the sealer glue may be promoting this ice adhesion</t>
  </si>
  <si>
    <t>Test Case 24</t>
  </si>
  <si>
    <t>Blue strip had some ice on the inside edge, but I think the bump from the thermistor highly assists this ice accretion</t>
  </si>
  <si>
    <t>White strip had some ice on the inside edge, but I think the bump from the thermistor highly assists this ice accretion</t>
  </si>
  <si>
    <t>Blue aux developed a small ice wall again; maybe sealer underneath assisted. The temps for W1 and W3 (strip) were hotter than everything else and I think they may have helped the white blade not accrete the ice wall.</t>
  </si>
  <si>
    <t xml:space="preserve">Strip </t>
  </si>
  <si>
    <t>Auxillary</t>
  </si>
  <si>
    <t>Test Case 25 (Re-Do 12)</t>
  </si>
  <si>
    <t>Test Case 26 (Re-Do 17)</t>
  </si>
  <si>
    <t>Test Case 27 (Re-Do 17)</t>
  </si>
  <si>
    <t>Test Case 27</t>
  </si>
  <si>
    <t>Melting Test</t>
  </si>
  <si>
    <t>Test Case 28</t>
  </si>
  <si>
    <t>Test Case 29</t>
  </si>
  <si>
    <t>Mon 06/17/19</t>
  </si>
  <si>
    <t>Tues 06/18/19</t>
  </si>
  <si>
    <t>Test Case 32</t>
  </si>
  <si>
    <t>Test Case 30 (Re-Do 17)</t>
  </si>
  <si>
    <t>Test Case 33</t>
  </si>
  <si>
    <t>~2</t>
  </si>
  <si>
    <t>developing a small ice wall where the heaters overlap. It's on the verge of being anti-iced on the LE</t>
  </si>
  <si>
    <t>Ice Thickness (mm)   /  Melting Time (s)</t>
  </si>
  <si>
    <t>ice on blue actually slid off at 300 seconds. The white blade never had ice "slide off".</t>
  </si>
  <si>
    <t>approximately 5mm of ice</t>
  </si>
  <si>
    <t>approximately 7mm of ice</t>
  </si>
  <si>
    <t>For both blades, I hardly touched the outside edge of the ice shape, and it fell off. Next test I will remove ice from edges with hot plate</t>
  </si>
  <si>
    <t>Test Case 31 (Re-Do 17)</t>
  </si>
  <si>
    <t>Ice fell off appropriately.</t>
  </si>
  <si>
    <t>approximately 11.5mm of ice</t>
  </si>
  <si>
    <t xml:space="preserve">The aux heaters have trouble completely "melting" ice. Both strip heaters had the ice fall off successfully. </t>
  </si>
  <si>
    <t>Approx 6mm ice wall where the heaters overlap. 7mm towards the tip of the blade. About 1mm on the aux heaters</t>
  </si>
  <si>
    <t>please look at photos</t>
  </si>
  <si>
    <t>approx 8mm on tip of blade and 5mm on "root side" of test section.</t>
  </si>
  <si>
    <t>As before, the aux heaters had everything melted around 250 secs. The water doesn't "run off" because of the shallow slope at the aux heaters</t>
  </si>
  <si>
    <t>Mon 07/01/19</t>
  </si>
  <si>
    <t>Thurs 06/27/19 &amp; Fri 06/28/19</t>
  </si>
  <si>
    <t xml:space="preserve">At 180s the Aux heaters melted the ice interface, but it would take quite awhile for the ice chunks to melt completely to water. </t>
  </si>
  <si>
    <t>sorry I forgot to measure the thickness of ice…..based on the picture it was approx 20-30 mm of ice</t>
  </si>
  <si>
    <t>Test Case 25</t>
  </si>
  <si>
    <t>Test Case 26</t>
  </si>
  <si>
    <t>Phase III - September 2019 Testing</t>
  </si>
  <si>
    <t>Icing Conditions - COLDER TEMPERATURE</t>
  </si>
  <si>
    <t>~2.5</t>
  </si>
  <si>
    <t>N</t>
  </si>
  <si>
    <t>Anti-Icing with 1 min Delay</t>
  </si>
  <si>
    <t>Run cloud for 1 min, then heaters on for 3 mins</t>
  </si>
  <si>
    <t xml:space="preserve">Icing much more severe. </t>
  </si>
  <si>
    <t>Run cloud for 1 min, then heaters on for 5 mins</t>
  </si>
  <si>
    <t>Blue B3 thermocouple appears reading incorrectly</t>
  </si>
  <si>
    <t>Icing still severe. Ice is more uniform than Test Case 2</t>
  </si>
  <si>
    <t>No delay, run heaters for 3 mins.</t>
  </si>
  <si>
    <t>Increased PD for strip heaters. Left Aux heaters the same</t>
  </si>
  <si>
    <t>Ice formation where two LE heaters meet. Odd ice shapes forming</t>
  </si>
  <si>
    <t>Y</t>
  </si>
  <si>
    <t>No delay, run heaters for 3 mins</t>
  </si>
  <si>
    <t>Strip heaters anti-iced except where heaters meet.</t>
  </si>
  <si>
    <t>Ice still present on Aux heaters</t>
  </si>
  <si>
    <t>No delay, run heaters for 3 mins. Trying to remove line of ice at LE</t>
  </si>
  <si>
    <t>Ice line at LE heaters still present, but better than previous test</t>
  </si>
  <si>
    <t>Aux heaters off. Trying to understand what effect they may have.</t>
  </si>
  <si>
    <t>Ice at LE no change. More ice formation where LE and Aux heaters overlap</t>
  </si>
  <si>
    <t>Drop LE PD down to 0.4 W/cm2. Bump up Aux PD to get true anti-ice case</t>
  </si>
  <si>
    <t>Anit-iced at LE except where heaters meet. Very light icing on Aux</t>
  </si>
  <si>
    <t>Drop LE PD down to current system values.</t>
  </si>
  <si>
    <t>Aux heaters same as Test Case 8 (slightly higher than actual system)</t>
  </si>
  <si>
    <t>LE heaters are mostly ice free except where heaters meet.</t>
  </si>
  <si>
    <t>Light icing at Aux</t>
  </si>
  <si>
    <t>No delay, run heaters for 10 mins.</t>
  </si>
  <si>
    <t>Same conditions as Test #9. Severe ice formation at the LE</t>
  </si>
  <si>
    <t>Need to bump up the PD's and look for min PD required to anti-ice.</t>
  </si>
  <si>
    <t>No delay, run heaters for 10 mins</t>
  </si>
  <si>
    <t>Anti-iced at LE except at where the heaters meet. Considered successful test.</t>
  </si>
  <si>
    <t>Blades somewhat clear of ice, but interface between LE and Aux is not clean</t>
  </si>
  <si>
    <t>Next test to bump up the PD's</t>
  </si>
  <si>
    <t xml:space="preserve">Similar to previous test case. Not considered anti-iced. </t>
  </si>
  <si>
    <t>Test Case #11 appears to be the minimum PD required for anti-icing.</t>
  </si>
  <si>
    <t>Next test will determine if line of ice at LE heater/heater interface can be melted.</t>
  </si>
  <si>
    <t>No delay, run for 10 mins</t>
  </si>
  <si>
    <t>Completely anti-iced. Considered a successful test</t>
  </si>
  <si>
    <t>PD's are extremely high and not realistic, but test shows that removing ice line at LE heater/heater interface is possible.</t>
  </si>
  <si>
    <t>W6 thermocouple signal is no longer working. Disregard readings</t>
  </si>
  <si>
    <t>Runback water may be refreezing at Aux heater, but otherwise completely ice free</t>
  </si>
  <si>
    <t>Note that torque data comparison may not be totally accurate as the test stand is not cleaned the same every time</t>
  </si>
  <si>
    <t>Did not capture currents for this test</t>
  </si>
  <si>
    <t>Baseline test for 10 min run</t>
  </si>
  <si>
    <t>One observation - ice stops forming about halfway up the Aux heater. Might be able to narrow size.</t>
  </si>
  <si>
    <t>Ice stopping halfway up Aux heater might be due to ice forming at LE and pushing the moisture away from the blade.</t>
  </si>
  <si>
    <t>~9</t>
  </si>
  <si>
    <t>Significant ice formation. Disregard comments of ice formation on aux heaters in Test #16. Majority of aux heater has ice</t>
  </si>
  <si>
    <t>~14</t>
  </si>
  <si>
    <t>Observe what icing looks like for current system PD's</t>
  </si>
  <si>
    <t>Multiple ice sheds occurred, two of which very large.</t>
  </si>
  <si>
    <t>LE has areas of no ice, but other areas have severe ice. Maybe ice sheds are reason for clean areas on blade?</t>
  </si>
  <si>
    <t>Wires on white blade came loose. Lost three thermistors.</t>
  </si>
  <si>
    <t>No delay, run for 3 mins</t>
  </si>
  <si>
    <t>LE looked much cleaner than expected. Very small ice formation where LE heaters meet</t>
  </si>
  <si>
    <t>Re-run test for 10 mins to make comparison to medium ice condition</t>
  </si>
  <si>
    <t>LE mostly clean. Transition from LE to Aux has severe ice. Large ice wall present.</t>
  </si>
  <si>
    <t>No ice line present at LE heater/heater interface. May be because the MVD is higher, therefore partles spread out more upon impact and don't freeze at areas of no heat.</t>
  </si>
  <si>
    <t>One large ice shed observed. A few smaller ice sheds also heard.</t>
  </si>
  <si>
    <t>Copper bus bars may be sinking out heat at areas of ice wall.</t>
  </si>
  <si>
    <t>LE completely clean. No ice line where LE heaters meet</t>
  </si>
  <si>
    <t>Aux heater still has some ice. Located further back from overlap.</t>
  </si>
  <si>
    <t>The aux heaters need more PD</t>
  </si>
  <si>
    <t>The aux heaters are ALMOST there!</t>
  </si>
  <si>
    <t>Run next test for 10 mins to exploit the ice build up on the aux heaters</t>
  </si>
  <si>
    <t>LE heaters no ice</t>
  </si>
  <si>
    <t>LE heaters no ice. Aux heaters still have ice.</t>
  </si>
  <si>
    <t xml:space="preserve">Ice on aux heaters is forming behind the LE/aux overlap. </t>
  </si>
  <si>
    <t>Test Case 30</t>
  </si>
  <si>
    <t>Test Case 31</t>
  </si>
  <si>
    <t>LE heaters no ice.</t>
  </si>
  <si>
    <t>Ice on aux heaters very minimal. White aux heater appears to have ice only where seam sealer is.</t>
  </si>
  <si>
    <t>Blue aux heater appears to have some run back icing</t>
  </si>
  <si>
    <t>Run for 10 mins to see how ice shapes look.</t>
  </si>
  <si>
    <t>LE heaters no ice. Aux heaters still have ice</t>
  </si>
  <si>
    <t>Decided to not chase min PD on Aux as it's not feasible in actual application</t>
  </si>
  <si>
    <t>Runback water refreezing at aux appears to be the major problem. Coatings should help with this if we were to test with them.</t>
  </si>
  <si>
    <t>LE heaters have no ice. Aux heaters stil have ice.</t>
  </si>
  <si>
    <t>Appears the min PD for LE is between 0.468 and 0.533</t>
  </si>
  <si>
    <t>Almost</t>
  </si>
  <si>
    <t>LE heaters are mostly clean. A lot of run back ice appears present. Odd ice shapes still forming</t>
  </si>
  <si>
    <t>Severe ice at LE/Aux interface.</t>
  </si>
  <si>
    <t>Coatings may be the next best solution as all PD's are higher than ideal and runback ice looks like it will be a problem</t>
  </si>
  <si>
    <t>Icing Conditions - WARMER TEMPERATURE</t>
  </si>
  <si>
    <t>Test Case 34</t>
  </si>
  <si>
    <t>Test Case 35</t>
  </si>
  <si>
    <t>Test Case 36</t>
  </si>
  <si>
    <t>Test Case 37</t>
  </si>
  <si>
    <t>~5</t>
  </si>
  <si>
    <t>Both LE and Aux heaters are ice free. Considered successful test at current DuPont heater system PD's</t>
  </si>
  <si>
    <t>Slight ice formation on Aux heaters, but very light. Will run 10 min test to see if it gets more severe.</t>
  </si>
  <si>
    <t>LE clean of ice. Aux heaters have odd ice shapes on back side. Need to bump up PD</t>
  </si>
  <si>
    <t>LE clean of ice. Very minor ice drops at LE heater/heater interface.</t>
  </si>
  <si>
    <t>Aux heaters mostly ice free. Some very light icing. Will run 10 min test to see how severe it becomes</t>
  </si>
  <si>
    <t>-</t>
  </si>
  <si>
    <t>LE mostly clean of ice, but ice line where LE heaters meet is present. Not sure why it's showing up on this test at higher Aux PD and not on Test # 31??</t>
  </si>
  <si>
    <t>Small ice wall present at LE / Aux heater overlap. Not uniform across entire overlap</t>
  </si>
  <si>
    <t>All areas of blade are ice free</t>
  </si>
  <si>
    <t>All areas ice free. Small ice chunks on blade where edge sealer is present. Still considered anti-iced.</t>
  </si>
  <si>
    <t>All area are ice free. Very minor ice partcles at LE/Aux interface. May see more ice in 10 min test</t>
  </si>
  <si>
    <t>Test Case 38</t>
  </si>
  <si>
    <t>Test Case 39</t>
  </si>
  <si>
    <t>Test Case 40</t>
  </si>
  <si>
    <t>Test Case 41</t>
  </si>
  <si>
    <t>Test Case 42</t>
  </si>
  <si>
    <t>Test Case 43</t>
  </si>
  <si>
    <t>Test Case 44</t>
  </si>
  <si>
    <t>Test Case 45</t>
  </si>
  <si>
    <t>Test Case 46</t>
  </si>
  <si>
    <t>W1 thermistor has gone bad</t>
  </si>
  <si>
    <t>LE is anti-iced. Small ice patches are present on Aux. May be influenced due to edge sealer.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</si>
</sst>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u/>
      <sz val="11"/>
      <color theme="4" tint="-0.249977111117893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1"/>
      <color theme="5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966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9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1" xfId="0" applyFont="1" applyBorder="1"/>
    <xf numFmtId="0" fontId="3" fillId="0" borderId="1" xfId="0" applyFont="1" applyBorder="1"/>
    <xf numFmtId="0" fontId="0" fillId="0" borderId="0" xfId="0" applyFill="1" applyBorder="1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  <xf numFmtId="0" fontId="0" fillId="5" borderId="1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wrapText="1"/>
    </xf>
    <xf numFmtId="0" fontId="0" fillId="5" borderId="2" xfId="0" applyFill="1" applyBorder="1" applyAlignment="1">
      <alignment horizontal="center" wrapText="1"/>
    </xf>
    <xf numFmtId="0" fontId="0" fillId="5" borderId="2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wrapText="1"/>
    </xf>
    <xf numFmtId="0" fontId="0" fillId="5" borderId="12" xfId="0" applyFill="1" applyBorder="1" applyAlignment="1">
      <alignment horizontal="center" vertical="center"/>
    </xf>
    <xf numFmtId="0" fontId="0" fillId="5" borderId="13" xfId="0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wrapText="1"/>
    </xf>
    <xf numFmtId="0" fontId="0" fillId="6" borderId="15" xfId="0" applyFill="1" applyBorder="1" applyAlignment="1">
      <alignment horizontal="center"/>
    </xf>
    <xf numFmtId="0" fontId="0" fillId="7" borderId="15" xfId="0" applyFill="1" applyBorder="1" applyAlignment="1">
      <alignment horizontal="center"/>
    </xf>
    <xf numFmtId="164" fontId="0" fillId="7" borderId="16" xfId="0" applyNumberFormat="1" applyFill="1" applyBorder="1" applyAlignment="1">
      <alignment horizontal="center"/>
    </xf>
    <xf numFmtId="0" fontId="0" fillId="9" borderId="15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7" borderId="21" xfId="0" applyFill="1" applyBorder="1" applyAlignment="1">
      <alignment horizontal="center"/>
    </xf>
    <xf numFmtId="164" fontId="0" fillId="7" borderId="22" xfId="0" applyNumberFormat="1" applyFill="1" applyBorder="1" applyAlignment="1">
      <alignment horizontal="center"/>
    </xf>
    <xf numFmtId="0" fontId="0" fillId="9" borderId="21" xfId="0" applyFill="1" applyBorder="1" applyAlignment="1">
      <alignment horizontal="center"/>
    </xf>
    <xf numFmtId="0" fontId="0" fillId="6" borderId="26" xfId="0" applyFill="1" applyBorder="1" applyAlignment="1">
      <alignment horizontal="center"/>
    </xf>
    <xf numFmtId="0" fontId="0" fillId="7" borderId="26" xfId="0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0" fillId="7" borderId="30" xfId="0" applyFill="1" applyBorder="1" applyAlignment="1">
      <alignment horizontal="center"/>
    </xf>
    <xf numFmtId="0" fontId="0" fillId="7" borderId="31" xfId="0" applyFill="1" applyBorder="1" applyAlignment="1">
      <alignment horizontal="center"/>
    </xf>
    <xf numFmtId="0" fontId="0" fillId="9" borderId="31" xfId="0" applyFill="1" applyBorder="1" applyAlignment="1">
      <alignment horizontal="center"/>
    </xf>
    <xf numFmtId="0" fontId="6" fillId="0" borderId="0" xfId="0" applyFont="1"/>
    <xf numFmtId="0" fontId="7" fillId="0" borderId="0" xfId="0" applyFont="1"/>
    <xf numFmtId="0" fontId="0" fillId="7" borderId="16" xfId="0" applyFill="1" applyBorder="1" applyAlignment="1">
      <alignment horizontal="center"/>
    </xf>
    <xf numFmtId="0" fontId="0" fillId="7" borderId="37" xfId="0" applyFill="1" applyBorder="1" applyAlignment="1">
      <alignment horizontal="center"/>
    </xf>
    <xf numFmtId="0" fontId="0" fillId="7" borderId="38" xfId="0" applyFill="1" applyBorder="1" applyAlignment="1">
      <alignment horizontal="center"/>
    </xf>
    <xf numFmtId="0" fontId="0" fillId="5" borderId="39" xfId="0" applyFill="1" applyBorder="1" applyAlignment="1">
      <alignment horizontal="center" wrapText="1"/>
    </xf>
    <xf numFmtId="0" fontId="0" fillId="7" borderId="40" xfId="0" applyFill="1" applyBorder="1" applyAlignment="1">
      <alignment horizontal="center"/>
    </xf>
    <xf numFmtId="0" fontId="0" fillId="9" borderId="18" xfId="0" applyFill="1" applyBorder="1" applyAlignment="1">
      <alignment horizontal="center"/>
    </xf>
    <xf numFmtId="0" fontId="0" fillId="9" borderId="24" xfId="0" applyFill="1" applyBorder="1" applyAlignment="1">
      <alignment horizontal="center"/>
    </xf>
    <xf numFmtId="0" fontId="0" fillId="9" borderId="34" xfId="0" applyFill="1" applyBorder="1" applyAlignment="1">
      <alignment horizontal="center"/>
    </xf>
    <xf numFmtId="0" fontId="0" fillId="9" borderId="25" xfId="0" applyFill="1" applyBorder="1" applyAlignment="1">
      <alignment horizontal="center"/>
    </xf>
    <xf numFmtId="0" fontId="0" fillId="9" borderId="41" xfId="0" applyFill="1" applyBorder="1" applyAlignment="1">
      <alignment horizontal="center"/>
    </xf>
    <xf numFmtId="0" fontId="0" fillId="9" borderId="27" xfId="0" applyFill="1" applyBorder="1" applyAlignment="1">
      <alignment horizontal="center"/>
    </xf>
    <xf numFmtId="0" fontId="0" fillId="5" borderId="9" xfId="0" applyFill="1" applyBorder="1" applyAlignment="1">
      <alignment horizontal="center" wrapText="1"/>
    </xf>
    <xf numFmtId="164" fontId="0" fillId="7" borderId="37" xfId="0" applyNumberFormat="1" applyFill="1" applyBorder="1" applyAlignment="1">
      <alignment horizontal="center"/>
    </xf>
    <xf numFmtId="0" fontId="0" fillId="7" borderId="37" xfId="0" applyFill="1" applyBorder="1" applyAlignment="1">
      <alignment horizontal="center" vertical="center"/>
    </xf>
    <xf numFmtId="0" fontId="0" fillId="7" borderId="38" xfId="0" applyFill="1" applyBorder="1" applyAlignment="1">
      <alignment horizontal="center" vertical="center"/>
    </xf>
    <xf numFmtId="164" fontId="0" fillId="7" borderId="51" xfId="0" applyNumberFormat="1" applyFill="1" applyBorder="1" applyAlignment="1">
      <alignment horizontal="center"/>
    </xf>
    <xf numFmtId="164" fontId="0" fillId="7" borderId="21" xfId="0" applyNumberFormat="1" applyFill="1" applyBorder="1" applyAlignment="1">
      <alignment horizontal="center"/>
    </xf>
    <xf numFmtId="0" fontId="0" fillId="6" borderId="25" xfId="0" applyFill="1" applyBorder="1" applyAlignment="1">
      <alignment horizontal="center"/>
    </xf>
    <xf numFmtId="0" fontId="0" fillId="7" borderId="25" xfId="0" applyFill="1" applyBorder="1" applyAlignment="1">
      <alignment horizontal="center"/>
    </xf>
    <xf numFmtId="164" fontId="0" fillId="7" borderId="25" xfId="0" applyNumberFormat="1" applyFill="1" applyBorder="1" applyAlignment="1">
      <alignment horizontal="center"/>
    </xf>
    <xf numFmtId="164" fontId="0" fillId="7" borderId="15" xfId="0" applyNumberForma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0" fontId="0" fillId="5" borderId="39" xfId="0" applyFill="1" applyBorder="1" applyAlignment="1">
      <alignment horizontal="center" vertical="center" wrapText="1"/>
    </xf>
    <xf numFmtId="0" fontId="0" fillId="6" borderId="52" xfId="0" applyFill="1" applyBorder="1" applyAlignment="1">
      <alignment horizontal="center"/>
    </xf>
    <xf numFmtId="0" fontId="0" fillId="7" borderId="52" xfId="0" applyFill="1" applyBorder="1" applyAlignment="1">
      <alignment horizontal="center"/>
    </xf>
    <xf numFmtId="0" fontId="0" fillId="0" borderId="1" xfId="0" applyBorder="1"/>
    <xf numFmtId="0" fontId="0" fillId="6" borderId="25" xfId="0" applyFill="1" applyBorder="1" applyAlignment="1">
      <alignment horizontal="center" vertical="center"/>
    </xf>
    <xf numFmtId="0" fontId="0" fillId="7" borderId="25" xfId="0" applyFill="1" applyBorder="1" applyAlignment="1">
      <alignment horizontal="center" vertical="center"/>
    </xf>
    <xf numFmtId="164" fontId="0" fillId="7" borderId="25" xfId="0" applyNumberFormat="1" applyFill="1" applyBorder="1" applyAlignment="1">
      <alignment horizontal="center" vertical="center"/>
    </xf>
    <xf numFmtId="0" fontId="0" fillId="6" borderId="21" xfId="0" applyFill="1" applyBorder="1" applyAlignment="1">
      <alignment horizontal="center" vertical="center"/>
    </xf>
    <xf numFmtId="0" fontId="0" fillId="6" borderId="21" xfId="0" applyFill="1" applyBorder="1" applyAlignment="1">
      <alignment horizontal="center" vertical="center"/>
    </xf>
    <xf numFmtId="0" fontId="0" fillId="9" borderId="17" xfId="0" applyFill="1" applyBorder="1" applyAlignment="1">
      <alignment horizontal="center"/>
    </xf>
    <xf numFmtId="0" fontId="0" fillId="9" borderId="23" xfId="0" applyFill="1" applyBorder="1" applyAlignment="1">
      <alignment horizontal="center"/>
    </xf>
    <xf numFmtId="0" fontId="0" fillId="9" borderId="33" xfId="0" applyFill="1" applyBorder="1" applyAlignment="1">
      <alignment horizontal="center"/>
    </xf>
    <xf numFmtId="0" fontId="0" fillId="16" borderId="25" xfId="0" applyFill="1" applyBorder="1" applyAlignment="1">
      <alignment horizontal="center" vertical="center"/>
    </xf>
    <xf numFmtId="0" fontId="8" fillId="16" borderId="21" xfId="0" applyFont="1" applyFill="1" applyBorder="1" applyAlignment="1">
      <alignment horizontal="center" vertical="center"/>
    </xf>
    <xf numFmtId="0" fontId="0" fillId="16" borderId="21" xfId="0" applyFill="1" applyBorder="1" applyAlignment="1">
      <alignment horizontal="center" vertical="center"/>
    </xf>
    <xf numFmtId="0" fontId="0" fillId="7" borderId="15" xfId="0" applyFill="1" applyBorder="1" applyAlignment="1">
      <alignment horizontal="center" vertical="center"/>
    </xf>
    <xf numFmtId="0" fontId="0" fillId="7" borderId="16" xfId="0" applyFill="1" applyBorder="1" applyAlignment="1">
      <alignment horizontal="center" vertical="center"/>
    </xf>
    <xf numFmtId="164" fontId="0" fillId="7" borderId="16" xfId="0" applyNumberFormat="1" applyFill="1" applyBorder="1" applyAlignment="1">
      <alignment horizontal="center" vertical="center"/>
    </xf>
    <xf numFmtId="164" fontId="0" fillId="7" borderId="15" xfId="0" applyNumberFormat="1" applyFill="1" applyBorder="1" applyAlignment="1">
      <alignment horizontal="center" vertical="center"/>
    </xf>
    <xf numFmtId="0" fontId="0" fillId="7" borderId="21" xfId="0" applyFill="1" applyBorder="1" applyAlignment="1">
      <alignment horizontal="center" vertical="center"/>
    </xf>
    <xf numFmtId="164" fontId="0" fillId="7" borderId="22" xfId="0" applyNumberFormat="1" applyFill="1" applyBorder="1" applyAlignment="1">
      <alignment horizontal="center" vertical="center"/>
    </xf>
    <xf numFmtId="164" fontId="0" fillId="7" borderId="21" xfId="0" applyNumberFormat="1" applyFill="1" applyBorder="1" applyAlignment="1">
      <alignment horizontal="center" vertical="center"/>
    </xf>
    <xf numFmtId="0" fontId="0" fillId="7" borderId="40" xfId="0" applyFill="1" applyBorder="1" applyAlignment="1">
      <alignment horizontal="center" vertical="center"/>
    </xf>
    <xf numFmtId="0" fontId="9" fillId="16" borderId="21" xfId="0" applyFont="1" applyFill="1" applyBorder="1" applyAlignment="1">
      <alignment horizontal="center" vertical="center"/>
    </xf>
    <xf numFmtId="0" fontId="0" fillId="6" borderId="15" xfId="0" applyFill="1" applyBorder="1" applyAlignment="1">
      <alignment horizontal="center" vertical="center"/>
    </xf>
    <xf numFmtId="0" fontId="0" fillId="16" borderId="15" xfId="0" applyFill="1" applyBorder="1" applyAlignment="1">
      <alignment horizontal="center" vertical="center"/>
    </xf>
    <xf numFmtId="0" fontId="0" fillId="6" borderId="31" xfId="0" applyFill="1" applyBorder="1" applyAlignment="1">
      <alignment horizontal="center" vertical="center"/>
    </xf>
    <xf numFmtId="0" fontId="8" fillId="16" borderId="31" xfId="0" applyFont="1" applyFill="1" applyBorder="1" applyAlignment="1">
      <alignment horizontal="center" vertical="center"/>
    </xf>
    <xf numFmtId="0" fontId="0" fillId="9" borderId="17" xfId="0" applyFill="1" applyBorder="1"/>
    <xf numFmtId="0" fontId="0" fillId="9" borderId="23" xfId="0" applyFill="1" applyBorder="1"/>
    <xf numFmtId="0" fontId="0" fillId="9" borderId="33" xfId="0" applyFill="1" applyBorder="1"/>
    <xf numFmtId="0" fontId="9" fillId="16" borderId="31" xfId="0" applyFont="1" applyFill="1" applyBorder="1" applyAlignment="1">
      <alignment horizontal="center" vertical="center"/>
    </xf>
    <xf numFmtId="0" fontId="9" fillId="16" borderId="15" xfId="0" applyFont="1" applyFill="1" applyBorder="1" applyAlignment="1">
      <alignment horizontal="center" vertical="center"/>
    </xf>
    <xf numFmtId="0" fontId="0" fillId="9" borderId="44" xfId="0" applyFill="1" applyBorder="1" applyAlignment="1">
      <alignment horizontal="center"/>
    </xf>
    <xf numFmtId="0" fontId="0" fillId="16" borderId="31" xfId="0" applyFill="1" applyBorder="1" applyAlignment="1">
      <alignment horizontal="center" vertical="center"/>
    </xf>
    <xf numFmtId="0" fontId="0" fillId="16" borderId="29" xfId="0" applyFill="1" applyBorder="1" applyAlignment="1">
      <alignment horizontal="center" vertical="center"/>
    </xf>
    <xf numFmtId="164" fontId="0" fillId="16" borderId="21" xfId="0" applyNumberFormat="1" applyFill="1" applyBorder="1" applyAlignment="1">
      <alignment horizontal="center" vertical="center"/>
    </xf>
    <xf numFmtId="2" fontId="0" fillId="16" borderId="15" xfId="0" applyNumberFormat="1" applyFill="1" applyBorder="1" applyAlignment="1">
      <alignment horizontal="center" vertical="center"/>
    </xf>
    <xf numFmtId="2" fontId="0" fillId="16" borderId="25" xfId="0" applyNumberFormat="1" applyFill="1" applyBorder="1" applyAlignment="1">
      <alignment horizontal="center" vertical="center"/>
    </xf>
    <xf numFmtId="2" fontId="0" fillId="16" borderId="29" xfId="0" applyNumberFormat="1" applyFill="1" applyBorder="1" applyAlignment="1">
      <alignment horizontal="center" vertical="center"/>
    </xf>
    <xf numFmtId="0" fontId="0" fillId="9" borderId="42" xfId="0" applyFill="1" applyBorder="1" applyAlignment="1">
      <alignment horizontal="center"/>
    </xf>
    <xf numFmtId="0" fontId="0" fillId="9" borderId="48" xfId="0" applyFill="1" applyBorder="1" applyAlignment="1">
      <alignment horizontal="center"/>
    </xf>
    <xf numFmtId="164" fontId="0" fillId="16" borderId="15" xfId="0" applyNumberFormat="1" applyFill="1" applyBorder="1" applyAlignment="1">
      <alignment horizontal="center" vertical="center"/>
    </xf>
    <xf numFmtId="164" fontId="0" fillId="16" borderId="31" xfId="0" applyNumberFormat="1" applyFill="1" applyBorder="1" applyAlignment="1">
      <alignment horizontal="center" vertical="center"/>
    </xf>
    <xf numFmtId="0" fontId="0" fillId="7" borderId="27" xfId="0" applyFill="1" applyBorder="1" applyAlignment="1">
      <alignment horizontal="center" vertical="center"/>
    </xf>
    <xf numFmtId="164" fontId="0" fillId="7" borderId="25" xfId="0" applyNumberFormat="1" applyFill="1" applyBorder="1" applyAlignment="1">
      <alignment horizontal="center"/>
    </xf>
    <xf numFmtId="0" fontId="0" fillId="7" borderId="25" xfId="0" applyFill="1" applyBorder="1" applyAlignment="1">
      <alignment horizontal="center"/>
    </xf>
    <xf numFmtId="0" fontId="0" fillId="0" borderId="49" xfId="0" applyFill="1" applyBorder="1" applyAlignment="1">
      <alignment vertical="center" wrapText="1"/>
    </xf>
    <xf numFmtId="0" fontId="0" fillId="5" borderId="4" xfId="0" applyFill="1" applyBorder="1" applyAlignment="1">
      <alignment horizontal="center" vertical="center"/>
    </xf>
    <xf numFmtId="0" fontId="0" fillId="5" borderId="49" xfId="0" applyFill="1" applyBorder="1" applyAlignment="1">
      <alignment horizontal="center" vertical="center"/>
    </xf>
    <xf numFmtId="0" fontId="0" fillId="5" borderId="49" xfId="0" applyFill="1" applyBorder="1" applyAlignment="1">
      <alignment horizontal="center" wrapText="1"/>
    </xf>
    <xf numFmtId="0" fontId="0" fillId="5" borderId="0" xfId="0" applyFill="1" applyBorder="1" applyAlignment="1">
      <alignment horizontal="center" wrapText="1"/>
    </xf>
    <xf numFmtId="0" fontId="0" fillId="5" borderId="50" xfId="0" applyFill="1" applyBorder="1" applyAlignment="1">
      <alignment horizontal="center" wrapText="1"/>
    </xf>
    <xf numFmtId="164" fontId="0" fillId="7" borderId="18" xfId="0" applyNumberFormat="1" applyFill="1" applyBorder="1" applyAlignment="1">
      <alignment horizontal="center"/>
    </xf>
    <xf numFmtId="164" fontId="0" fillId="7" borderId="24" xfId="0" applyNumberFormat="1" applyFill="1" applyBorder="1" applyAlignment="1">
      <alignment horizontal="center"/>
    </xf>
    <xf numFmtId="164" fontId="0" fillId="7" borderId="34" xfId="0" applyNumberFormat="1" applyFill="1" applyBorder="1" applyAlignment="1">
      <alignment horizontal="center"/>
    </xf>
    <xf numFmtId="0" fontId="0" fillId="6" borderId="31" xfId="0" applyFill="1" applyBorder="1" applyAlignment="1">
      <alignment horizontal="center"/>
    </xf>
    <xf numFmtId="0" fontId="0" fillId="7" borderId="31" xfId="0" applyFill="1" applyBorder="1" applyAlignment="1">
      <alignment horizontal="center" vertical="center"/>
    </xf>
    <xf numFmtId="164" fontId="0" fillId="7" borderId="41" xfId="0" applyNumberFormat="1" applyFill="1" applyBorder="1" applyAlignment="1">
      <alignment horizontal="center"/>
    </xf>
    <xf numFmtId="0" fontId="0" fillId="7" borderId="27" xfId="0" applyFill="1" applyBorder="1" applyAlignment="1">
      <alignment horizontal="center" vertical="center"/>
    </xf>
    <xf numFmtId="0" fontId="0" fillId="7" borderId="21" xfId="0" applyFill="1" applyBorder="1" applyAlignment="1">
      <alignment horizontal="center" vertical="center"/>
    </xf>
    <xf numFmtId="0" fontId="0" fillId="7" borderId="31" xfId="0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 wrapText="1"/>
    </xf>
    <xf numFmtId="0" fontId="0" fillId="5" borderId="39" xfId="0" applyFill="1" applyBorder="1" applyAlignment="1">
      <alignment horizontal="center" vertical="center"/>
    </xf>
    <xf numFmtId="2" fontId="0" fillId="7" borderId="21" xfId="0" applyNumberFormat="1" applyFill="1" applyBorder="1" applyAlignment="1">
      <alignment horizontal="center"/>
    </xf>
    <xf numFmtId="16" fontId="0" fillId="18" borderId="11" xfId="0" applyNumberFormat="1" applyFill="1" applyBorder="1" applyAlignment="1">
      <alignment horizontal="center" vertical="center" wrapText="1"/>
    </xf>
    <xf numFmtId="16" fontId="0" fillId="18" borderId="49" xfId="0" applyNumberFormat="1" applyFill="1" applyBorder="1" applyAlignment="1">
      <alignment horizontal="center" vertical="center" wrapText="1"/>
    </xf>
    <xf numFmtId="0" fontId="0" fillId="7" borderId="27" xfId="0" applyFill="1" applyBorder="1" applyAlignment="1">
      <alignment horizontal="center" vertical="center"/>
    </xf>
    <xf numFmtId="0" fontId="0" fillId="7" borderId="29" xfId="0" applyFill="1" applyBorder="1" applyAlignment="1">
      <alignment horizontal="center" vertical="center"/>
    </xf>
    <xf numFmtId="164" fontId="0" fillId="7" borderId="48" xfId="0" applyNumberFormat="1" applyFill="1" applyBorder="1" applyAlignment="1">
      <alignment horizontal="center" vertical="center"/>
    </xf>
    <xf numFmtId="164" fontId="0" fillId="7" borderId="41" xfId="0" applyNumberFormat="1" applyFill="1" applyBorder="1" applyAlignment="1">
      <alignment horizontal="center" vertical="center"/>
    </xf>
    <xf numFmtId="164" fontId="0" fillId="7" borderId="27" xfId="0" applyNumberFormat="1" applyFill="1" applyBorder="1" applyAlignment="1">
      <alignment horizontal="center" vertical="center"/>
    </xf>
    <xf numFmtId="164" fontId="0" fillId="7" borderId="25" xfId="0" applyNumberFormat="1" applyFill="1" applyBorder="1" applyAlignment="1">
      <alignment horizontal="center" vertical="center"/>
    </xf>
    <xf numFmtId="0" fontId="0" fillId="7" borderId="25" xfId="0" applyFill="1" applyBorder="1" applyAlignment="1">
      <alignment horizontal="center" vertical="center"/>
    </xf>
    <xf numFmtId="164" fontId="0" fillId="7" borderId="36" xfId="0" applyNumberFormat="1" applyFill="1" applyBorder="1" applyAlignment="1">
      <alignment horizontal="center" vertical="center"/>
    </xf>
    <xf numFmtId="164" fontId="0" fillId="7" borderId="29" xfId="0" applyNumberFormat="1" applyFill="1" applyBorder="1" applyAlignment="1">
      <alignment horizontal="center" vertical="center"/>
    </xf>
    <xf numFmtId="0" fontId="0" fillId="9" borderId="13" xfId="0" applyFill="1" applyBorder="1" applyAlignment="1">
      <alignment horizontal="center" vertical="center"/>
    </xf>
    <xf numFmtId="0" fontId="0" fillId="9" borderId="20" xfId="0" applyFill="1" applyBorder="1" applyAlignment="1">
      <alignment horizontal="center" vertical="center"/>
    </xf>
    <xf numFmtId="0" fontId="0" fillId="9" borderId="29" xfId="0" applyFill="1" applyBorder="1" applyAlignment="1">
      <alignment horizontal="center" vertical="center"/>
    </xf>
    <xf numFmtId="0" fontId="0" fillId="6" borderId="12" xfId="0" applyFill="1" applyBorder="1" applyAlignment="1">
      <alignment horizontal="center" vertical="center"/>
    </xf>
    <xf numFmtId="0" fontId="0" fillId="6" borderId="19" xfId="0" applyFill="1" applyBorder="1" applyAlignment="1">
      <alignment horizontal="center" vertical="center"/>
    </xf>
    <xf numFmtId="0" fontId="0" fillId="6" borderId="28" xfId="0" applyFill="1" applyBorder="1" applyAlignment="1">
      <alignment horizontal="center" vertical="center"/>
    </xf>
    <xf numFmtId="0" fontId="0" fillId="6" borderId="13" xfId="0" applyFill="1" applyBorder="1" applyAlignment="1">
      <alignment horizontal="center" vertical="center"/>
    </xf>
    <xf numFmtId="0" fontId="0" fillId="6" borderId="20" xfId="0" applyFill="1" applyBorder="1" applyAlignment="1">
      <alignment horizontal="center" vertical="center"/>
    </xf>
    <xf numFmtId="0" fontId="0" fillId="6" borderId="29" xfId="0" applyFill="1" applyBorder="1" applyAlignment="1">
      <alignment horizontal="center" vertical="center"/>
    </xf>
    <xf numFmtId="0" fontId="0" fillId="6" borderId="25" xfId="0" applyFill="1" applyBorder="1" applyAlignment="1">
      <alignment horizontal="center" vertical="center"/>
    </xf>
    <xf numFmtId="0" fontId="0" fillId="8" borderId="17" xfId="0" applyFill="1" applyBorder="1" applyAlignment="1">
      <alignment horizontal="center" vertical="center"/>
    </xf>
    <xf numFmtId="0" fontId="0" fillId="8" borderId="23" xfId="0" applyFill="1" applyBorder="1" applyAlignment="1">
      <alignment horizontal="center" vertical="center"/>
    </xf>
    <xf numFmtId="0" fontId="0" fillId="8" borderId="33" xfId="0" applyFill="1" applyBorder="1" applyAlignment="1">
      <alignment horizontal="center" vertical="center"/>
    </xf>
    <xf numFmtId="0" fontId="0" fillId="12" borderId="15" xfId="0" applyFill="1" applyBorder="1" applyAlignment="1">
      <alignment horizontal="center" vertical="center"/>
    </xf>
    <xf numFmtId="0" fontId="0" fillId="12" borderId="21" xfId="0" applyFill="1" applyBorder="1" applyAlignment="1">
      <alignment horizontal="center" vertical="center"/>
    </xf>
    <xf numFmtId="0" fontId="0" fillId="12" borderId="31" xfId="0" applyFill="1" applyBorder="1" applyAlignment="1">
      <alignment horizontal="center" vertical="center"/>
    </xf>
    <xf numFmtId="0" fontId="0" fillId="8" borderId="16" xfId="0" applyFill="1" applyBorder="1" applyAlignment="1">
      <alignment horizontal="center" vertical="center"/>
    </xf>
    <xf numFmtId="0" fontId="0" fillId="8" borderId="22" xfId="0" applyFill="1" applyBorder="1" applyAlignment="1">
      <alignment horizontal="center" vertical="center"/>
    </xf>
    <xf numFmtId="0" fontId="0" fillId="8" borderId="32" xfId="0" applyFill="1" applyBorder="1" applyAlignment="1">
      <alignment horizontal="center" vertical="center"/>
    </xf>
    <xf numFmtId="0" fontId="0" fillId="9" borderId="17" xfId="0" applyFill="1" applyBorder="1" applyAlignment="1">
      <alignment horizontal="center" vertical="center"/>
    </xf>
    <xf numFmtId="0" fontId="0" fillId="9" borderId="23" xfId="0" applyFill="1" applyBorder="1" applyAlignment="1">
      <alignment horizontal="center" vertical="center"/>
    </xf>
    <xf numFmtId="0" fontId="0" fillId="9" borderId="33" xfId="0" applyFill="1" applyBorder="1" applyAlignment="1">
      <alignment horizontal="center" vertical="center"/>
    </xf>
    <xf numFmtId="0" fontId="0" fillId="9" borderId="15" xfId="0" applyFill="1" applyBorder="1" applyAlignment="1">
      <alignment horizontal="center" vertical="center"/>
    </xf>
    <xf numFmtId="0" fontId="0" fillId="9" borderId="21" xfId="0" applyFill="1" applyBorder="1" applyAlignment="1">
      <alignment horizontal="center" vertical="center"/>
    </xf>
    <xf numFmtId="0" fontId="0" fillId="9" borderId="31" xfId="0" applyFill="1" applyBorder="1" applyAlignment="1">
      <alignment horizontal="center" vertical="center"/>
    </xf>
    <xf numFmtId="0" fontId="0" fillId="6" borderId="27" xfId="0" applyFill="1" applyBorder="1" applyAlignment="1">
      <alignment horizontal="center" vertical="center"/>
    </xf>
    <xf numFmtId="0" fontId="0" fillId="8" borderId="15" xfId="0" applyFill="1" applyBorder="1" applyAlignment="1">
      <alignment horizontal="center" vertical="center"/>
    </xf>
    <xf numFmtId="0" fontId="0" fillId="8" borderId="21" xfId="0" applyFill="1" applyBorder="1" applyAlignment="1">
      <alignment horizontal="center" vertical="center"/>
    </xf>
    <xf numFmtId="0" fontId="0" fillId="8" borderId="31" xfId="0" applyFill="1" applyBorder="1" applyAlignment="1">
      <alignment horizontal="center" vertical="center"/>
    </xf>
    <xf numFmtId="0" fontId="0" fillId="8" borderId="11" xfId="0" applyFill="1" applyBorder="1" applyAlignment="1">
      <alignment horizontal="center" vertical="center" wrapText="1"/>
    </xf>
    <xf numFmtId="0" fontId="0" fillId="8" borderId="49" xfId="0" applyFill="1" applyBorder="1" applyAlignment="1">
      <alignment horizontal="center" vertical="center" wrapText="1"/>
    </xf>
    <xf numFmtId="0" fontId="0" fillId="8" borderId="50" xfId="0" applyFill="1" applyBorder="1" applyAlignment="1">
      <alignment horizontal="center" vertical="center" wrapText="1"/>
    </xf>
    <xf numFmtId="0" fontId="0" fillId="13" borderId="11" xfId="0" applyFill="1" applyBorder="1" applyAlignment="1">
      <alignment horizontal="center" vertical="center" wrapText="1"/>
    </xf>
    <xf numFmtId="0" fontId="0" fillId="13" borderId="49" xfId="0" applyFill="1" applyBorder="1" applyAlignment="1">
      <alignment horizontal="center" vertical="center" wrapText="1"/>
    </xf>
    <xf numFmtId="0" fontId="0" fillId="13" borderId="50" xfId="0" applyFill="1" applyBorder="1" applyAlignment="1">
      <alignment horizontal="center" vertical="center" wrapText="1"/>
    </xf>
    <xf numFmtId="0" fontId="0" fillId="8" borderId="12" xfId="0" applyFill="1" applyBorder="1" applyAlignment="1">
      <alignment horizontal="center" vertical="center"/>
    </xf>
    <xf numFmtId="0" fontId="0" fillId="8" borderId="19" xfId="0" applyFill="1" applyBorder="1" applyAlignment="1">
      <alignment horizontal="center" vertical="center"/>
    </xf>
    <xf numFmtId="0" fontId="0" fillId="8" borderId="28" xfId="0" applyFill="1" applyBorder="1" applyAlignment="1">
      <alignment horizontal="center" vertical="center"/>
    </xf>
    <xf numFmtId="0" fontId="0" fillId="8" borderId="13" xfId="0" applyFill="1" applyBorder="1" applyAlignment="1">
      <alignment horizontal="center" vertical="center"/>
    </xf>
    <xf numFmtId="0" fontId="0" fillId="8" borderId="20" xfId="0" applyFill="1" applyBorder="1" applyAlignment="1">
      <alignment horizontal="center" vertical="center"/>
    </xf>
    <xf numFmtId="0" fontId="0" fillId="8" borderId="29" xfId="0" applyFill="1" applyBorder="1" applyAlignment="1">
      <alignment horizontal="center" vertical="center"/>
    </xf>
    <xf numFmtId="0" fontId="0" fillId="8" borderId="14" xfId="0" applyFill="1" applyBorder="1" applyAlignment="1">
      <alignment horizontal="center" vertical="center"/>
    </xf>
    <xf numFmtId="0" fontId="0" fillId="8" borderId="35" xfId="0" applyFill="1" applyBorder="1" applyAlignment="1">
      <alignment horizontal="center" vertical="center"/>
    </xf>
    <xf numFmtId="0" fontId="0" fillId="8" borderId="36" xfId="0" applyFill="1" applyBorder="1" applyAlignment="1">
      <alignment horizontal="center" vertical="center"/>
    </xf>
    <xf numFmtId="0" fontId="0" fillId="9" borderId="12" xfId="0" applyFill="1" applyBorder="1" applyAlignment="1">
      <alignment horizontal="center" vertical="center"/>
    </xf>
    <xf numFmtId="0" fontId="0" fillId="9" borderId="19" xfId="0" applyFill="1" applyBorder="1" applyAlignment="1">
      <alignment horizontal="center" vertical="center"/>
    </xf>
    <xf numFmtId="0" fontId="0" fillId="9" borderId="28" xfId="0" applyFill="1" applyBorder="1" applyAlignment="1">
      <alignment horizontal="center" vertical="center"/>
    </xf>
    <xf numFmtId="0" fontId="0" fillId="10" borderId="46" xfId="0" applyFill="1" applyBorder="1" applyAlignment="1">
      <alignment horizontal="center" vertical="center"/>
    </xf>
    <xf numFmtId="0" fontId="0" fillId="10" borderId="45" xfId="0" applyFill="1" applyBorder="1" applyAlignment="1">
      <alignment horizontal="center" vertical="center"/>
    </xf>
    <xf numFmtId="0" fontId="0" fillId="10" borderId="47" xfId="0" applyFill="1" applyBorder="1" applyAlignment="1">
      <alignment horizontal="center" vertical="center"/>
    </xf>
    <xf numFmtId="0" fontId="0" fillId="10" borderId="13" xfId="0" applyFill="1" applyBorder="1" applyAlignment="1">
      <alignment horizontal="center" vertical="center"/>
    </xf>
    <xf numFmtId="0" fontId="0" fillId="10" borderId="20" xfId="0" applyFill="1" applyBorder="1" applyAlignment="1">
      <alignment horizontal="center" vertical="center"/>
    </xf>
    <xf numFmtId="0" fontId="0" fillId="10" borderId="29" xfId="0" applyFill="1" applyBorder="1" applyAlignment="1">
      <alignment horizontal="center" vertical="center"/>
    </xf>
    <xf numFmtId="0" fontId="0" fillId="10" borderId="14" xfId="0" applyFill="1" applyBorder="1" applyAlignment="1">
      <alignment horizontal="center" vertical="center"/>
    </xf>
    <xf numFmtId="0" fontId="0" fillId="10" borderId="35" xfId="0" applyFill="1" applyBorder="1" applyAlignment="1">
      <alignment horizontal="center" vertical="center"/>
    </xf>
    <xf numFmtId="0" fontId="0" fillId="10" borderId="36" xfId="0" applyFill="1" applyBorder="1" applyAlignment="1">
      <alignment horizontal="center" vertical="center"/>
    </xf>
    <xf numFmtId="0" fontId="0" fillId="9" borderId="17" xfId="0" applyFill="1" applyBorder="1" applyAlignment="1">
      <alignment horizontal="center" vertical="center" wrapText="1"/>
    </xf>
    <xf numFmtId="0" fontId="0" fillId="9" borderId="23" xfId="0" applyFill="1" applyBorder="1" applyAlignment="1">
      <alignment horizontal="center" vertical="center" wrapText="1"/>
    </xf>
    <xf numFmtId="0" fontId="0" fillId="9" borderId="33" xfId="0" applyFill="1" applyBorder="1" applyAlignment="1">
      <alignment horizontal="center" vertical="center" wrapText="1"/>
    </xf>
    <xf numFmtId="0" fontId="0" fillId="15" borderId="15" xfId="0" applyFill="1" applyBorder="1" applyAlignment="1">
      <alignment horizontal="center" vertical="center"/>
    </xf>
    <xf numFmtId="0" fontId="0" fillId="15" borderId="21" xfId="0" applyFill="1" applyBorder="1" applyAlignment="1">
      <alignment horizontal="center" vertical="center"/>
    </xf>
    <xf numFmtId="0" fontId="0" fillId="15" borderId="31" xfId="0" applyFill="1" applyBorder="1" applyAlignment="1">
      <alignment horizontal="center" vertical="center"/>
    </xf>
    <xf numFmtId="164" fontId="0" fillId="7" borderId="27" xfId="0" applyNumberFormat="1" applyFill="1" applyBorder="1" applyAlignment="1">
      <alignment horizontal="center"/>
    </xf>
    <xf numFmtId="164" fontId="0" fillId="7" borderId="25" xfId="0" applyNumberFormat="1" applyFill="1" applyBorder="1" applyAlignment="1">
      <alignment horizontal="center"/>
    </xf>
    <xf numFmtId="0" fontId="0" fillId="7" borderId="27" xfId="0" applyFill="1" applyBorder="1" applyAlignment="1">
      <alignment horizontal="center"/>
    </xf>
    <xf numFmtId="0" fontId="0" fillId="7" borderId="29" xfId="0" applyFill="1" applyBorder="1" applyAlignment="1">
      <alignment horizontal="center"/>
    </xf>
    <xf numFmtId="0" fontId="0" fillId="7" borderId="25" xfId="0" applyFill="1" applyBorder="1" applyAlignment="1">
      <alignment horizontal="center"/>
    </xf>
    <xf numFmtId="0" fontId="0" fillId="9" borderId="44" xfId="0" applyFill="1" applyBorder="1" applyAlignment="1">
      <alignment horizontal="center" vertical="center"/>
    </xf>
    <xf numFmtId="0" fontId="0" fillId="9" borderId="25" xfId="0" applyFill="1" applyBorder="1" applyAlignment="1">
      <alignment horizontal="center" vertical="center"/>
    </xf>
    <xf numFmtId="164" fontId="0" fillId="7" borderId="29" xfId="0" applyNumberFormat="1" applyFill="1" applyBorder="1" applyAlignment="1">
      <alignment horizontal="center"/>
    </xf>
    <xf numFmtId="0" fontId="5" fillId="4" borderId="9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0" fillId="6" borderId="13" xfId="0" applyFill="1" applyBorder="1" applyAlignment="1">
      <alignment horizontal="center" vertical="center" wrapText="1"/>
    </xf>
    <xf numFmtId="0" fontId="0" fillId="8" borderId="44" xfId="0" applyFill="1" applyBorder="1" applyAlignment="1">
      <alignment horizontal="center" vertical="center"/>
    </xf>
    <xf numFmtId="0" fontId="0" fillId="8" borderId="25" xfId="0" applyFill="1" applyBorder="1" applyAlignment="1">
      <alignment horizontal="center" vertical="center"/>
    </xf>
    <xf numFmtId="0" fontId="0" fillId="8" borderId="37" xfId="0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0" fillId="6" borderId="20" xfId="0" applyFill="1" applyBorder="1" applyAlignment="1">
      <alignment horizontal="center" vertical="center" wrapText="1"/>
    </xf>
    <xf numFmtId="0" fontId="0" fillId="6" borderId="29" xfId="0" applyFill="1" applyBorder="1" applyAlignment="1">
      <alignment horizontal="center" vertical="center" wrapText="1"/>
    </xf>
    <xf numFmtId="0" fontId="0" fillId="11" borderId="13" xfId="0" applyFill="1" applyBorder="1" applyAlignment="1">
      <alignment horizontal="center" vertical="center"/>
    </xf>
    <xf numFmtId="0" fontId="0" fillId="11" borderId="20" xfId="0" applyFill="1" applyBorder="1" applyAlignment="1">
      <alignment horizontal="center" vertical="center"/>
    </xf>
    <xf numFmtId="0" fontId="0" fillId="11" borderId="29" xfId="0" applyFill="1" applyBorder="1" applyAlignment="1">
      <alignment horizontal="center" vertical="center"/>
    </xf>
    <xf numFmtId="0" fontId="0" fillId="9" borderId="14" xfId="0" applyFill="1" applyBorder="1" applyAlignment="1">
      <alignment horizontal="center" wrapText="1"/>
    </xf>
    <xf numFmtId="0" fontId="0" fillId="9" borderId="35" xfId="0" applyFill="1" applyBorder="1" applyAlignment="1">
      <alignment horizontal="center" wrapText="1"/>
    </xf>
    <xf numFmtId="0" fontId="0" fillId="6" borderId="46" xfId="0" applyFill="1" applyBorder="1" applyAlignment="1">
      <alignment horizontal="center" vertical="center"/>
    </xf>
    <xf numFmtId="0" fontId="0" fillId="6" borderId="45" xfId="0" applyFill="1" applyBorder="1" applyAlignment="1">
      <alignment horizontal="center" vertical="center"/>
    </xf>
    <xf numFmtId="0" fontId="0" fillId="6" borderId="47" xfId="0" applyFill="1" applyBorder="1" applyAlignment="1">
      <alignment horizontal="center" vertical="center"/>
    </xf>
    <xf numFmtId="0" fontId="0" fillId="8" borderId="42" xfId="0" applyFill="1" applyBorder="1" applyAlignment="1">
      <alignment horizontal="center" vertical="center"/>
    </xf>
    <xf numFmtId="0" fontId="0" fillId="8" borderId="43" xfId="0" applyFill="1" applyBorder="1" applyAlignment="1">
      <alignment horizontal="center" vertical="center"/>
    </xf>
    <xf numFmtId="0" fontId="0" fillId="9" borderId="42" xfId="0" applyFill="1" applyBorder="1" applyAlignment="1">
      <alignment horizontal="center" vertical="center"/>
    </xf>
    <xf numFmtId="0" fontId="0" fillId="9" borderId="27" xfId="0" applyFill="1" applyBorder="1" applyAlignment="1">
      <alignment horizontal="center" vertical="center"/>
    </xf>
    <xf numFmtId="0" fontId="0" fillId="15" borderId="11" xfId="0" applyFill="1" applyBorder="1" applyAlignment="1">
      <alignment horizontal="center" vertical="center" wrapText="1"/>
    </xf>
    <xf numFmtId="0" fontId="0" fillId="15" borderId="49" xfId="0" applyFill="1" applyBorder="1" applyAlignment="1">
      <alignment horizontal="center" vertical="center" wrapText="1"/>
    </xf>
    <xf numFmtId="0" fontId="0" fillId="15" borderId="50" xfId="0" applyFill="1" applyBorder="1" applyAlignment="1">
      <alignment horizontal="center" vertical="center" wrapText="1"/>
    </xf>
    <xf numFmtId="0" fontId="0" fillId="14" borderId="11" xfId="0" applyFill="1" applyBorder="1" applyAlignment="1">
      <alignment horizontal="center" vertical="center" wrapText="1"/>
    </xf>
    <xf numFmtId="0" fontId="0" fillId="14" borderId="49" xfId="0" applyFill="1" applyBorder="1" applyAlignment="1">
      <alignment horizontal="center" vertical="center" wrapText="1"/>
    </xf>
    <xf numFmtId="0" fontId="0" fillId="14" borderId="50" xfId="0" applyFill="1" applyBorder="1" applyAlignment="1">
      <alignment horizontal="center" vertical="center" wrapText="1"/>
    </xf>
    <xf numFmtId="164" fontId="0" fillId="7" borderId="21" xfId="0" applyNumberFormat="1" applyFill="1" applyBorder="1" applyAlignment="1">
      <alignment horizontal="center" vertical="center"/>
    </xf>
    <xf numFmtId="164" fontId="0" fillId="7" borderId="43" xfId="0" applyNumberFormat="1" applyFill="1" applyBorder="1" applyAlignment="1">
      <alignment horizontal="center" vertical="center"/>
    </xf>
    <xf numFmtId="164" fontId="0" fillId="7" borderId="38" xfId="0" applyNumberFormat="1" applyFill="1" applyBorder="1" applyAlignment="1">
      <alignment horizontal="center" vertical="center"/>
    </xf>
    <xf numFmtId="164" fontId="0" fillId="7" borderId="37" xfId="0" applyNumberFormat="1" applyFill="1" applyBorder="1" applyAlignment="1">
      <alignment horizontal="center" vertical="center"/>
    </xf>
    <xf numFmtId="0" fontId="0" fillId="7" borderId="20" xfId="0" applyFill="1" applyBorder="1" applyAlignment="1">
      <alignment horizontal="center" vertical="center"/>
    </xf>
    <xf numFmtId="164" fontId="0" fillId="7" borderId="31" xfId="0" applyNumberFormat="1" applyFill="1" applyBorder="1" applyAlignment="1">
      <alignment horizontal="center" vertical="center"/>
    </xf>
    <xf numFmtId="0" fontId="0" fillId="15" borderId="18" xfId="0" applyFill="1" applyBorder="1" applyAlignment="1">
      <alignment horizontal="center" vertical="center"/>
    </xf>
    <xf numFmtId="0" fontId="0" fillId="15" borderId="24" xfId="0" applyFill="1" applyBorder="1" applyAlignment="1">
      <alignment horizontal="center" vertical="center"/>
    </xf>
    <xf numFmtId="0" fontId="0" fillId="15" borderId="34" xfId="0" applyFill="1" applyBorder="1" applyAlignment="1">
      <alignment horizontal="center" vertical="center"/>
    </xf>
    <xf numFmtId="0" fontId="0" fillId="6" borderId="15" xfId="0" applyFill="1" applyBorder="1" applyAlignment="1">
      <alignment horizontal="center" vertical="center"/>
    </xf>
    <xf numFmtId="0" fontId="0" fillId="6" borderId="21" xfId="0" applyFill="1" applyBorder="1" applyAlignment="1">
      <alignment horizontal="center" vertical="center"/>
    </xf>
    <xf numFmtId="0" fontId="0" fillId="6" borderId="31" xfId="0" applyFill="1" applyBorder="1" applyAlignment="1">
      <alignment horizontal="center" vertical="center"/>
    </xf>
    <xf numFmtId="0" fontId="8" fillId="6" borderId="17" xfId="0" applyFont="1" applyFill="1" applyBorder="1" applyAlignment="1">
      <alignment horizontal="center" vertical="center" wrapText="1"/>
    </xf>
    <xf numFmtId="0" fontId="8" fillId="6" borderId="23" xfId="0" applyFont="1" applyFill="1" applyBorder="1" applyAlignment="1">
      <alignment horizontal="center" vertical="center" wrapText="1"/>
    </xf>
    <xf numFmtId="0" fontId="8" fillId="6" borderId="33" xfId="0" applyFont="1" applyFill="1" applyBorder="1" applyAlignment="1">
      <alignment horizontal="center" vertical="center" wrapText="1"/>
    </xf>
    <xf numFmtId="0" fontId="0" fillId="9" borderId="18" xfId="0" applyFill="1" applyBorder="1" applyAlignment="1">
      <alignment horizontal="center" vertical="center"/>
    </xf>
    <xf numFmtId="0" fontId="0" fillId="9" borderId="24" xfId="0" applyFill="1" applyBorder="1" applyAlignment="1">
      <alignment horizontal="center" vertical="center"/>
    </xf>
    <xf numFmtId="0" fontId="0" fillId="9" borderId="34" xfId="0" applyFill="1" applyBorder="1" applyAlignment="1">
      <alignment horizontal="center" vertical="center"/>
    </xf>
    <xf numFmtId="0" fontId="0" fillId="9" borderId="41" xfId="0" applyFill="1" applyBorder="1" applyAlignment="1">
      <alignment horizontal="center" vertical="center"/>
    </xf>
    <xf numFmtId="0" fontId="8" fillId="6" borderId="44" xfId="0" applyFont="1" applyFill="1" applyBorder="1" applyAlignment="1">
      <alignment horizontal="center" vertical="center" wrapText="1"/>
    </xf>
    <xf numFmtId="0" fontId="0" fillId="6" borderId="17" xfId="0" applyFill="1" applyBorder="1" applyAlignment="1">
      <alignment horizontal="center" vertical="center" wrapText="1"/>
    </xf>
    <xf numFmtId="0" fontId="0" fillId="6" borderId="23" xfId="0" applyFill="1" applyBorder="1" applyAlignment="1">
      <alignment horizontal="center" vertical="center" wrapText="1"/>
    </xf>
    <xf numFmtId="0" fontId="0" fillId="6" borderId="33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/>
    </xf>
    <xf numFmtId="0" fontId="0" fillId="4" borderId="21" xfId="0" applyFill="1" applyBorder="1" applyAlignment="1">
      <alignment horizontal="center" vertical="center"/>
    </xf>
    <xf numFmtId="0" fontId="0" fillId="4" borderId="31" xfId="0" applyFill="1" applyBorder="1" applyAlignment="1">
      <alignment horizontal="center" vertical="center"/>
    </xf>
    <xf numFmtId="16" fontId="0" fillId="17" borderId="11" xfId="0" applyNumberFormat="1" applyFill="1" applyBorder="1" applyAlignment="1">
      <alignment horizontal="center" vertical="center" wrapText="1"/>
    </xf>
    <xf numFmtId="16" fontId="0" fillId="17" borderId="49" xfId="0" applyNumberFormat="1" applyFill="1" applyBorder="1" applyAlignment="1">
      <alignment horizontal="center" vertical="center" wrapText="1"/>
    </xf>
    <xf numFmtId="0" fontId="0" fillId="9" borderId="16" xfId="0" applyFill="1" applyBorder="1" applyAlignment="1">
      <alignment horizontal="center" vertical="center"/>
    </xf>
    <xf numFmtId="0" fontId="0" fillId="9" borderId="22" xfId="0" applyFill="1" applyBorder="1" applyAlignment="1">
      <alignment horizontal="center" vertical="center"/>
    </xf>
    <xf numFmtId="0" fontId="0" fillId="9" borderId="32" xfId="0" applyFill="1" applyBorder="1" applyAlignment="1">
      <alignment horizontal="center" vertical="center"/>
    </xf>
    <xf numFmtId="2" fontId="0" fillId="7" borderId="27" xfId="0" applyNumberFormat="1" applyFill="1" applyBorder="1" applyAlignment="1">
      <alignment horizontal="center" vertical="center"/>
    </xf>
    <xf numFmtId="2" fontId="0" fillId="7" borderId="25" xfId="0" applyNumberFormat="1" applyFill="1" applyBorder="1" applyAlignment="1">
      <alignment horizontal="center" vertical="center"/>
    </xf>
    <xf numFmtId="2" fontId="0" fillId="7" borderId="29" xfId="0" applyNumberFormat="1" applyFill="1" applyBorder="1" applyAlignment="1">
      <alignment horizontal="center" vertical="center"/>
    </xf>
    <xf numFmtId="0" fontId="0" fillId="7" borderId="21" xfId="0" applyFill="1" applyBorder="1" applyAlignment="1">
      <alignment horizontal="center" vertical="center"/>
    </xf>
    <xf numFmtId="0" fontId="0" fillId="7" borderId="31" xfId="0" applyFill="1" applyBorder="1" applyAlignment="1">
      <alignment horizontal="center" vertical="center"/>
    </xf>
    <xf numFmtId="164" fontId="0" fillId="7" borderId="24" xfId="0" applyNumberFormat="1" applyFill="1" applyBorder="1" applyAlignment="1">
      <alignment horizontal="center" vertical="center"/>
    </xf>
    <xf numFmtId="164" fontId="0" fillId="7" borderId="34" xfId="0" applyNumberFormat="1" applyFill="1" applyBorder="1" applyAlignment="1">
      <alignment horizontal="center" vertical="center"/>
    </xf>
    <xf numFmtId="0" fontId="0" fillId="19" borderId="20" xfId="0" applyFill="1" applyBorder="1" applyAlignment="1">
      <alignment horizontal="center" vertical="center"/>
    </xf>
    <xf numFmtId="0" fontId="0" fillId="19" borderId="29" xfId="0" applyFill="1" applyBorder="1" applyAlignment="1">
      <alignment horizontal="center" vertical="center"/>
    </xf>
    <xf numFmtId="0" fontId="0" fillId="19" borderId="35" xfId="0" applyFill="1" applyBorder="1" applyAlignment="1">
      <alignment horizontal="center" vertical="center"/>
    </xf>
    <xf numFmtId="0" fontId="0" fillId="19" borderId="36" xfId="0" applyFill="1" applyBorder="1" applyAlignment="1">
      <alignment horizontal="center" vertical="center"/>
    </xf>
    <xf numFmtId="0" fontId="0" fillId="19" borderId="13" xfId="0" applyFill="1" applyBorder="1" applyAlignment="1">
      <alignment horizontal="center" vertical="center"/>
    </xf>
    <xf numFmtId="0" fontId="0" fillId="19" borderId="14" xfId="0" applyFill="1" applyBorder="1" applyAlignment="1">
      <alignment horizontal="center" vertical="center"/>
    </xf>
    <xf numFmtId="0" fontId="5" fillId="4" borderId="53" xfId="0" applyFont="1" applyFill="1" applyBorder="1" applyAlignment="1">
      <alignment horizontal="center" vertical="center" wrapText="1"/>
    </xf>
    <xf numFmtId="0" fontId="0" fillId="6" borderId="17" xfId="0" applyFill="1" applyBorder="1" applyAlignment="1">
      <alignment horizontal="center" vertical="center"/>
    </xf>
    <xf numFmtId="0" fontId="0" fillId="6" borderId="23" xfId="0" applyFill="1" applyBorder="1" applyAlignment="1">
      <alignment horizontal="center" vertical="center"/>
    </xf>
    <xf numFmtId="0" fontId="0" fillId="6" borderId="33" xfId="0" applyFill="1" applyBorder="1" applyAlignment="1">
      <alignment horizontal="center" vertical="center"/>
    </xf>
    <xf numFmtId="0" fontId="0" fillId="9" borderId="12" xfId="0" applyFill="1" applyBorder="1" applyAlignment="1">
      <alignment horizontal="center" vertical="center" wrapText="1"/>
    </xf>
    <xf numFmtId="0" fontId="0" fillId="9" borderId="19" xfId="0" applyFill="1" applyBorder="1" applyAlignment="1">
      <alignment horizontal="center" vertical="center" wrapText="1"/>
    </xf>
    <xf numFmtId="0" fontId="0" fillId="9" borderId="28" xfId="0" applyFill="1" applyBorder="1" applyAlignment="1">
      <alignment horizontal="center" vertical="center" wrapText="1"/>
    </xf>
    <xf numFmtId="2" fontId="0" fillId="7" borderId="15" xfId="0" applyNumberFormat="1" applyFont="1" applyFill="1" applyBorder="1" applyAlignment="1">
      <alignment horizontal="center"/>
    </xf>
    <xf numFmtId="14" fontId="0" fillId="13" borderId="11" xfId="0" applyNumberFormat="1" applyFill="1" applyBorder="1" applyAlignment="1">
      <alignment horizontal="center" vertical="center" wrapText="1"/>
    </xf>
    <xf numFmtId="0" fontId="0" fillId="6" borderId="11" xfId="0" applyFill="1" applyBorder="1" applyAlignment="1">
      <alignment horizontal="center" vertical="center"/>
    </xf>
    <xf numFmtId="0" fontId="0" fillId="6" borderId="49" xfId="0" applyFill="1" applyBorder="1" applyAlignment="1">
      <alignment horizontal="center" vertical="center"/>
    </xf>
    <xf numFmtId="0" fontId="0" fillId="6" borderId="50" xfId="0" applyFill="1" applyBorder="1" applyAlignment="1">
      <alignment horizontal="center" vertical="center"/>
    </xf>
    <xf numFmtId="0" fontId="0" fillId="6" borderId="46" xfId="0" applyFill="1" applyBorder="1" applyAlignment="1">
      <alignment horizontal="center" vertical="center" wrapText="1"/>
    </xf>
    <xf numFmtId="0" fontId="0" fillId="13" borderId="5" xfId="0" applyFill="1" applyBorder="1" applyAlignment="1">
      <alignment horizontal="center" vertical="center" wrapText="1"/>
    </xf>
    <xf numFmtId="14" fontId="0" fillId="13" borderId="3" xfId="0" applyNumberFormat="1" applyFill="1" applyBorder="1" applyAlignment="1">
      <alignment horizontal="center" vertical="center" wrapText="1"/>
    </xf>
    <xf numFmtId="14" fontId="0" fillId="14" borderId="11" xfId="0" applyNumberFormat="1" applyFill="1" applyBorder="1" applyAlignment="1">
      <alignment horizontal="center" vertical="center" wrapText="1"/>
    </xf>
    <xf numFmtId="14" fontId="0" fillId="14" borderId="49" xfId="0" applyNumberFormat="1" applyFill="1" applyBorder="1" applyAlignment="1">
      <alignment horizontal="center" vertical="center" wrapText="1"/>
    </xf>
    <xf numFmtId="14" fontId="0" fillId="15" borderId="11" xfId="0" applyNumberFormat="1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0" fillId="19" borderId="12" xfId="0" applyFill="1" applyBorder="1" applyAlignment="1">
      <alignment horizontal="center" vertical="center"/>
    </xf>
    <xf numFmtId="0" fontId="0" fillId="19" borderId="19" xfId="0" applyFill="1" applyBorder="1" applyAlignment="1">
      <alignment horizontal="center" vertical="center"/>
    </xf>
    <xf numFmtId="0" fontId="0" fillId="19" borderId="28" xfId="0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 wrapText="1"/>
    </xf>
    <xf numFmtId="0" fontId="0" fillId="20" borderId="46" xfId="0" applyFill="1" applyBorder="1" applyAlignment="1">
      <alignment horizontal="center" vertical="center"/>
    </xf>
    <xf numFmtId="0" fontId="0" fillId="20" borderId="13" xfId="0" applyFill="1" applyBorder="1" applyAlignment="1">
      <alignment horizontal="center" vertical="center"/>
    </xf>
    <xf numFmtId="0" fontId="0" fillId="20" borderId="14" xfId="0" applyFill="1" applyBorder="1" applyAlignment="1">
      <alignment horizontal="center" vertical="center"/>
    </xf>
    <xf numFmtId="0" fontId="0" fillId="20" borderId="45" xfId="0" applyFill="1" applyBorder="1" applyAlignment="1">
      <alignment horizontal="center" vertical="center"/>
    </xf>
    <xf numFmtId="0" fontId="0" fillId="20" borderId="20" xfId="0" applyFill="1" applyBorder="1" applyAlignment="1">
      <alignment horizontal="center" vertical="center"/>
    </xf>
    <xf numFmtId="0" fontId="0" fillId="20" borderId="35" xfId="0" applyFill="1" applyBorder="1" applyAlignment="1">
      <alignment horizontal="center" vertical="center"/>
    </xf>
    <xf numFmtId="0" fontId="0" fillId="20" borderId="47" xfId="0" applyFill="1" applyBorder="1" applyAlignment="1">
      <alignment horizontal="center" vertical="center"/>
    </xf>
    <xf numFmtId="0" fontId="0" fillId="20" borderId="29" xfId="0" applyFill="1" applyBorder="1" applyAlignment="1">
      <alignment horizontal="center" vertical="center"/>
    </xf>
    <xf numFmtId="0" fontId="0" fillId="20" borderId="36" xfId="0" applyFill="1" applyBorder="1" applyAlignment="1">
      <alignment horizontal="center" vertical="center"/>
    </xf>
    <xf numFmtId="14" fontId="0" fillId="21" borderId="11" xfId="0" applyNumberFormat="1" applyFill="1" applyBorder="1" applyAlignment="1">
      <alignment horizontal="center" vertical="center" wrapText="1"/>
    </xf>
    <xf numFmtId="0" fontId="0" fillId="21" borderId="49" xfId="0" applyFill="1" applyBorder="1" applyAlignment="1">
      <alignment horizontal="center" vertical="center" wrapText="1"/>
    </xf>
    <xf numFmtId="0" fontId="0" fillId="15" borderId="4" xfId="0" applyFill="1" applyBorder="1" applyAlignment="1">
      <alignment horizontal="center" vertical="center" wrapText="1"/>
    </xf>
    <xf numFmtId="0" fontId="0" fillId="15" borderId="6" xfId="0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0" fillId="19" borderId="21" xfId="0" applyFill="1" applyBorder="1" applyAlignment="1">
      <alignment horizontal="center" vertical="center"/>
    </xf>
    <xf numFmtId="0" fontId="0" fillId="19" borderId="15" xfId="0" applyFill="1" applyBorder="1" applyAlignment="1">
      <alignment horizontal="center" vertical="center"/>
    </xf>
    <xf numFmtId="0" fontId="0" fillId="19" borderId="31" xfId="0" applyFill="1" applyBorder="1" applyAlignment="1">
      <alignment horizontal="center" vertical="center"/>
    </xf>
    <xf numFmtId="0" fontId="0" fillId="21" borderId="4" xfId="0" applyFill="1" applyBorder="1" applyAlignment="1">
      <alignment horizontal="center" vertical="center" wrapText="1"/>
    </xf>
    <xf numFmtId="0" fontId="0" fillId="21" borderId="6" xfId="0" applyFill="1" applyBorder="1" applyAlignment="1">
      <alignment horizontal="center" vertical="center" wrapText="1"/>
    </xf>
    <xf numFmtId="0" fontId="0" fillId="20" borderId="21" xfId="0" applyFill="1" applyBorder="1" applyAlignment="1">
      <alignment horizontal="center" vertical="center"/>
    </xf>
    <xf numFmtId="0" fontId="0" fillId="20" borderId="15" xfId="0" applyFill="1" applyBorder="1" applyAlignment="1">
      <alignment horizontal="center" vertical="center"/>
    </xf>
    <xf numFmtId="0" fontId="0" fillId="20" borderId="31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66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9526</xdr:colOff>
      <xdr:row>2</xdr:row>
      <xdr:rowOff>19051</xdr:rowOff>
    </xdr:from>
    <xdr:to>
      <xdr:col>5</xdr:col>
      <xdr:colOff>257176</xdr:colOff>
      <xdr:row>14</xdr:row>
      <xdr:rowOff>177027</xdr:rowOff>
    </xdr:to>
    <xdr:pic>
      <xdr:nvPicPr>
        <xdr:cNvPr id="3" name="Picture 2" descr="Screen Clipping">
          <a:extLst>
            <a:ext uri="{FF2B5EF4-FFF2-40B4-BE49-F238E27FC236}">
              <a16:creationId xmlns="" xmlns:a16="http://schemas.microsoft.com/office/drawing/2014/main" id="{02455785-9FDC-4525-AB9A-B8212E00B5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9126" y="400051"/>
          <a:ext cx="5010150" cy="24439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44825</xdr:colOff>
      <xdr:row>90</xdr:row>
      <xdr:rowOff>0</xdr:rowOff>
    </xdr:from>
    <xdr:to>
      <xdr:col>36</xdr:col>
      <xdr:colOff>369795</xdr:colOff>
      <xdr:row>92</xdr:row>
      <xdr:rowOff>89648</xdr:rowOff>
    </xdr:to>
    <xdr:sp macro="" textlink="">
      <xdr:nvSpPr>
        <xdr:cNvPr id="20" name="Rectangle 19">
          <a:extLst>
            <a:ext uri="{FF2B5EF4-FFF2-40B4-BE49-F238E27FC236}">
              <a16:creationId xmlns="" xmlns:a16="http://schemas.microsoft.com/office/drawing/2014/main" id="{A6C45EC3-64C1-4FF5-9ACB-767368C36CE1}"/>
            </a:ext>
          </a:extLst>
        </xdr:cNvPr>
        <xdr:cNvSpPr/>
      </xdr:nvSpPr>
      <xdr:spPr>
        <a:xfrm>
          <a:off x="23050501" y="17985441"/>
          <a:ext cx="5771029" cy="470648"/>
        </a:xfrm>
        <a:prstGeom prst="rect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 baseline="0"/>
            <a:t>Take a known power density that anti-ices blade, and run test for 10 mins minimum (if torque allows). What effect does a longer cycle have on ice formation? Does ice eventually form?</a:t>
          </a:r>
          <a:endParaRPr lang="en-US" sz="1100"/>
        </a:p>
      </xdr:txBody>
    </xdr:sp>
    <xdr:clientData/>
  </xdr:twoCellAnchor>
  <xdr:twoCellAnchor>
    <xdr:from>
      <xdr:col>26</xdr:col>
      <xdr:colOff>3</xdr:colOff>
      <xdr:row>90</xdr:row>
      <xdr:rowOff>33623</xdr:rowOff>
    </xdr:from>
    <xdr:to>
      <xdr:col>26</xdr:col>
      <xdr:colOff>537882</xdr:colOff>
      <xdr:row>91</xdr:row>
      <xdr:rowOff>112062</xdr:rowOff>
    </xdr:to>
    <xdr:sp macro="" textlink="">
      <xdr:nvSpPr>
        <xdr:cNvPr id="21" name="Arrow: Down 20">
          <a:extLst>
            <a:ext uri="{FF2B5EF4-FFF2-40B4-BE49-F238E27FC236}">
              <a16:creationId xmlns="" xmlns:a16="http://schemas.microsoft.com/office/drawing/2014/main" id="{34A33251-AB78-43F0-9987-EC252056F38F}"/>
            </a:ext>
          </a:extLst>
        </xdr:cNvPr>
        <xdr:cNvSpPr/>
      </xdr:nvSpPr>
      <xdr:spPr>
        <a:xfrm rot="5400000">
          <a:off x="22535032" y="17884594"/>
          <a:ext cx="268939" cy="537879"/>
        </a:xfrm>
        <a:prstGeom prst="down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20</xdr:col>
      <xdr:colOff>347380</xdr:colOff>
      <xdr:row>66</xdr:row>
      <xdr:rowOff>100852</xdr:rowOff>
    </xdr:from>
    <xdr:to>
      <xdr:col>28</xdr:col>
      <xdr:colOff>481852</xdr:colOff>
      <xdr:row>68</xdr:row>
      <xdr:rowOff>123263</xdr:rowOff>
    </xdr:to>
    <xdr:sp macro="" textlink="">
      <xdr:nvSpPr>
        <xdr:cNvPr id="22" name="Rectangle 21">
          <a:extLst>
            <a:ext uri="{FF2B5EF4-FFF2-40B4-BE49-F238E27FC236}">
              <a16:creationId xmlns="" xmlns:a16="http://schemas.microsoft.com/office/drawing/2014/main" id="{BA4CCDEB-0583-461B-BCF6-AE2B28B03DAE}"/>
            </a:ext>
          </a:extLst>
        </xdr:cNvPr>
        <xdr:cNvSpPr/>
      </xdr:nvSpPr>
      <xdr:spPr>
        <a:xfrm>
          <a:off x="19061204" y="13458264"/>
          <a:ext cx="4975413" cy="403411"/>
        </a:xfrm>
        <a:prstGeom prst="rect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 baseline="0"/>
            <a:t>Re-run Test 1, but leave heaters on for 10 mins minimum (if torque allows). What effect does a longer cycle have on ice formation? Will ice sheds occur?</a:t>
          </a:r>
          <a:endParaRPr lang="en-US" sz="1100"/>
        </a:p>
      </xdr:txBody>
    </xdr:sp>
    <xdr:clientData/>
  </xdr:twoCellAnchor>
  <xdr:twoCellAnchor>
    <xdr:from>
      <xdr:col>19</xdr:col>
      <xdr:colOff>212912</xdr:colOff>
      <xdr:row>66</xdr:row>
      <xdr:rowOff>123267</xdr:rowOff>
    </xdr:from>
    <xdr:to>
      <xdr:col>20</xdr:col>
      <xdr:colOff>341728</xdr:colOff>
      <xdr:row>68</xdr:row>
      <xdr:rowOff>2804</xdr:rowOff>
    </xdr:to>
    <xdr:sp macro="" textlink="">
      <xdr:nvSpPr>
        <xdr:cNvPr id="23" name="Arrow: Down 22">
          <a:extLst>
            <a:ext uri="{FF2B5EF4-FFF2-40B4-BE49-F238E27FC236}">
              <a16:creationId xmlns="" xmlns:a16="http://schemas.microsoft.com/office/drawing/2014/main" id="{F80A53A3-3EE2-49AE-B475-698F1A587E22}"/>
            </a:ext>
          </a:extLst>
        </xdr:cNvPr>
        <xdr:cNvSpPr/>
      </xdr:nvSpPr>
      <xdr:spPr>
        <a:xfrm rot="5400000">
          <a:off x="18558316" y="13243981"/>
          <a:ext cx="260537" cy="733934"/>
        </a:xfrm>
        <a:prstGeom prst="down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246529</xdr:colOff>
      <xdr:row>112</xdr:row>
      <xdr:rowOff>134469</xdr:rowOff>
    </xdr:from>
    <xdr:to>
      <xdr:col>38</xdr:col>
      <xdr:colOff>112058</xdr:colOff>
      <xdr:row>119</xdr:row>
      <xdr:rowOff>156881</xdr:rowOff>
    </xdr:to>
    <xdr:grpSp>
      <xdr:nvGrpSpPr>
        <xdr:cNvPr id="24" name="Group 23">
          <a:extLst>
            <a:ext uri="{FF2B5EF4-FFF2-40B4-BE49-F238E27FC236}">
              <a16:creationId xmlns="" xmlns:a16="http://schemas.microsoft.com/office/drawing/2014/main" id="{A202F1E7-B72A-4880-BD25-A6BE78A0D8A9}"/>
            </a:ext>
          </a:extLst>
        </xdr:cNvPr>
        <xdr:cNvGrpSpPr/>
      </xdr:nvGrpSpPr>
      <xdr:grpSpPr>
        <a:xfrm>
          <a:off x="25067558" y="22635881"/>
          <a:ext cx="4706471" cy="1378324"/>
          <a:chOff x="6157632" y="2353234"/>
          <a:chExt cx="2922768" cy="1378323"/>
        </a:xfrm>
      </xdr:grpSpPr>
      <xdr:sp macro="" textlink="">
        <xdr:nvSpPr>
          <xdr:cNvPr id="25" name="Rectangle 24">
            <a:extLst>
              <a:ext uri="{FF2B5EF4-FFF2-40B4-BE49-F238E27FC236}">
                <a16:creationId xmlns="" xmlns:a16="http://schemas.microsoft.com/office/drawing/2014/main" id="{B7159BD5-2927-4165-AD29-04F4CA4BAE8A}"/>
              </a:ext>
            </a:extLst>
          </xdr:cNvPr>
          <xdr:cNvSpPr/>
        </xdr:nvSpPr>
        <xdr:spPr>
          <a:xfrm>
            <a:off x="6656294" y="2353234"/>
            <a:ext cx="2424106" cy="1378323"/>
          </a:xfrm>
          <a:prstGeom prst="rect">
            <a:avLst/>
          </a:prstGeom>
          <a:solidFill>
            <a:srgbClr val="FF0000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en-US" sz="1100"/>
              <a:t>Re-run all test cases from MEDIUM ice</a:t>
            </a:r>
            <a:r>
              <a:rPr lang="en-US" sz="1100" baseline="0"/>
              <a:t> </a:t>
            </a:r>
            <a:r>
              <a:rPr lang="en-US" sz="1100"/>
              <a:t>for SEVERE ice conditions. </a:t>
            </a:r>
          </a:p>
          <a:p>
            <a:pPr algn="l"/>
            <a:r>
              <a:rPr lang="en-US" sz="1100"/>
              <a:t>- Run one</a:t>
            </a:r>
            <a:r>
              <a:rPr lang="en-US" sz="1100" baseline="0"/>
              <a:t> test at min PD identified for medium ice conditions. Observe how ice formation changes due to harsher conditions.</a:t>
            </a:r>
          </a:p>
          <a:p>
            <a:pPr algn="l"/>
            <a:r>
              <a:rPr lang="en-US" sz="1100" baseline="0"/>
              <a:t>- </a:t>
            </a:r>
            <a:r>
              <a:rPr lang="en-US" sz="1100"/>
              <a:t>Run more sets of tests to identify minimum power density that anti-ices</a:t>
            </a:r>
            <a:r>
              <a:rPr lang="en-US" sz="1100" baseline="0"/>
              <a:t> in severe ice conditions as this value will most likely differ than value identified in medium ice conditions.</a:t>
            </a:r>
            <a:endParaRPr lang="en-US" sz="1100"/>
          </a:p>
        </xdr:txBody>
      </xdr:sp>
      <xdr:sp macro="" textlink="">
        <xdr:nvSpPr>
          <xdr:cNvPr id="26" name="Arrow: Down 25">
            <a:extLst>
              <a:ext uri="{FF2B5EF4-FFF2-40B4-BE49-F238E27FC236}">
                <a16:creationId xmlns="" xmlns:a16="http://schemas.microsoft.com/office/drawing/2014/main" id="{A2014519-B5C9-492D-BB9C-B1B2D04FCA17}"/>
              </a:ext>
            </a:extLst>
          </xdr:cNvPr>
          <xdr:cNvSpPr/>
        </xdr:nvSpPr>
        <xdr:spPr>
          <a:xfrm rot="5400000">
            <a:off x="6275294" y="2599764"/>
            <a:ext cx="268941" cy="504265"/>
          </a:xfrm>
          <a:prstGeom prst="downArrow">
            <a:avLst/>
          </a:prstGeom>
          <a:solidFill>
            <a:srgbClr val="FF0000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topLeftCell="A16" zoomScaleNormal="100" workbookViewId="0">
      <selection activeCell="E51" sqref="E51"/>
    </sheetView>
  </sheetViews>
  <sheetFormatPr defaultRowHeight="15" x14ac:dyDescent="0.25"/>
  <cols>
    <col min="2" max="2" width="22.5703125" customWidth="1"/>
    <col min="3" max="3" width="16.7109375" customWidth="1"/>
    <col min="4" max="4" width="14.140625" customWidth="1"/>
    <col min="5" max="5" width="18" bestFit="1" customWidth="1"/>
    <col min="6" max="6" width="21.85546875" customWidth="1"/>
    <col min="7" max="7" width="24" bestFit="1" customWidth="1"/>
    <col min="8" max="8" width="13.85546875" bestFit="1" customWidth="1"/>
    <col min="9" max="9" width="35.5703125" customWidth="1"/>
    <col min="10" max="10" width="12.28515625" bestFit="1" customWidth="1"/>
    <col min="11" max="11" width="14.28515625" bestFit="1" customWidth="1"/>
    <col min="12" max="12" width="14" bestFit="1" customWidth="1"/>
    <col min="13" max="13" width="20.7109375" bestFit="1" customWidth="1"/>
    <col min="14" max="14" width="18.140625" bestFit="1" customWidth="1"/>
    <col min="15" max="15" width="18.140625" customWidth="1"/>
    <col min="16" max="16" width="13.85546875" bestFit="1" customWidth="1"/>
    <col min="17" max="17" width="21.5703125" bestFit="1" customWidth="1"/>
    <col min="18" max="18" width="22.28515625" bestFit="1" customWidth="1"/>
  </cols>
  <sheetData>
    <row r="1" spans="1:1" x14ac:dyDescent="0.25">
      <c r="A1" s="1" t="s">
        <v>15</v>
      </c>
    </row>
    <row r="17" spans="2:11" ht="15.75" thickBot="1" x14ac:dyDescent="0.3"/>
    <row r="18" spans="2:11" x14ac:dyDescent="0.25">
      <c r="B18" s="10" t="s">
        <v>1</v>
      </c>
      <c r="C18" s="2"/>
      <c r="D18" s="3"/>
      <c r="F18" s="11" t="s">
        <v>7</v>
      </c>
      <c r="G18" s="2"/>
      <c r="H18" s="3"/>
    </row>
    <row r="19" spans="2:11" x14ac:dyDescent="0.25">
      <c r="B19" s="4" t="s">
        <v>2</v>
      </c>
      <c r="C19" s="5">
        <v>3.25</v>
      </c>
      <c r="D19" s="6" t="s">
        <v>3</v>
      </c>
      <c r="F19" s="4" t="s">
        <v>2</v>
      </c>
      <c r="G19" s="5">
        <v>6</v>
      </c>
      <c r="H19" s="6" t="s">
        <v>3</v>
      </c>
    </row>
    <row r="20" spans="2:11" x14ac:dyDescent="0.25">
      <c r="B20" s="4" t="s">
        <v>4</v>
      </c>
      <c r="C20" s="5">
        <v>12.125</v>
      </c>
      <c r="D20" s="6" t="s">
        <v>3</v>
      </c>
      <c r="F20" s="4" t="s">
        <v>4</v>
      </c>
      <c r="G20" s="5">
        <v>12.125</v>
      </c>
      <c r="H20" s="6" t="s">
        <v>3</v>
      </c>
    </row>
    <row r="21" spans="2:11" x14ac:dyDescent="0.25">
      <c r="B21" s="4" t="s">
        <v>8</v>
      </c>
      <c r="C21" s="5">
        <f>C19*C20</f>
        <v>39.40625</v>
      </c>
      <c r="D21" s="6" t="s">
        <v>9</v>
      </c>
      <c r="F21" s="4" t="s">
        <v>8</v>
      </c>
      <c r="G21" s="5">
        <f>G19*G20</f>
        <v>72.75</v>
      </c>
      <c r="H21" s="6" t="s">
        <v>9</v>
      </c>
    </row>
    <row r="22" spans="2:11" x14ac:dyDescent="0.25">
      <c r="B22" s="4" t="s">
        <v>8</v>
      </c>
      <c r="C22" s="5">
        <f>C21*(2.54^2)</f>
        <v>254.2333625</v>
      </c>
      <c r="D22" s="6" t="s">
        <v>10</v>
      </c>
      <c r="F22" s="4" t="s">
        <v>8</v>
      </c>
      <c r="G22" s="5">
        <f>G21*(2.54^2)</f>
        <v>469.35390000000001</v>
      </c>
      <c r="H22" s="6" t="s">
        <v>10</v>
      </c>
    </row>
    <row r="23" spans="2:11" x14ac:dyDescent="0.25">
      <c r="B23" s="4" t="s">
        <v>5</v>
      </c>
      <c r="C23" s="5">
        <f>(C19/C20)*100</f>
        <v>26.804123711340207</v>
      </c>
      <c r="D23" s="6" t="s">
        <v>6</v>
      </c>
      <c r="F23" s="4" t="s">
        <v>5</v>
      </c>
      <c r="G23" s="5">
        <f>(G19/G20)*100</f>
        <v>49.484536082474229</v>
      </c>
      <c r="H23" s="6" t="s">
        <v>6</v>
      </c>
    </row>
    <row r="24" spans="2:11" x14ac:dyDescent="0.25">
      <c r="B24" s="4"/>
      <c r="C24" s="5"/>
      <c r="D24" s="6"/>
      <c r="F24" s="4"/>
      <c r="G24" s="5"/>
      <c r="H24" s="6"/>
    </row>
    <row r="25" spans="2:11" x14ac:dyDescent="0.25">
      <c r="B25" s="4" t="s">
        <v>16</v>
      </c>
      <c r="C25" s="5">
        <v>120</v>
      </c>
      <c r="D25" s="6" t="s">
        <v>0</v>
      </c>
      <c r="F25" s="4" t="s">
        <v>16</v>
      </c>
      <c r="G25" s="5">
        <v>120</v>
      </c>
      <c r="H25" s="6" t="s">
        <v>0</v>
      </c>
    </row>
    <row r="26" spans="2:11" x14ac:dyDescent="0.25">
      <c r="B26" s="4" t="s">
        <v>17</v>
      </c>
      <c r="C26" s="5">
        <f>(C25^2)/C23</f>
        <v>537.23076923076917</v>
      </c>
      <c r="D26" s="6" t="s">
        <v>11</v>
      </c>
      <c r="F26" s="4" t="s">
        <v>17</v>
      </c>
      <c r="G26" s="5">
        <f>(G25^2)/G23</f>
        <v>291</v>
      </c>
      <c r="H26" s="6" t="s">
        <v>11</v>
      </c>
    </row>
    <row r="27" spans="2:11" x14ac:dyDescent="0.25">
      <c r="B27" s="4" t="s">
        <v>18</v>
      </c>
      <c r="C27" s="5">
        <f>(C26)/(C22)</f>
        <v>2.113140320955198</v>
      </c>
      <c r="D27" s="6" t="s">
        <v>12</v>
      </c>
      <c r="F27" s="4" t="s">
        <v>18</v>
      </c>
      <c r="G27" s="5">
        <f>(G26)/(G22)</f>
        <v>0.62000124000248003</v>
      </c>
      <c r="H27" s="6" t="s">
        <v>12</v>
      </c>
    </row>
    <row r="28" spans="2:11" ht="30.75" thickBot="1" x14ac:dyDescent="0.3">
      <c r="B28" s="7" t="s">
        <v>13</v>
      </c>
      <c r="C28" s="8">
        <f>C25/C23</f>
        <v>4.476923076923077</v>
      </c>
      <c r="D28" s="9" t="s">
        <v>14</v>
      </c>
      <c r="F28" s="7" t="s">
        <v>13</v>
      </c>
      <c r="G28" s="8">
        <f>2*(G25/G23)</f>
        <v>4.8499999999999996</v>
      </c>
      <c r="H28" s="9" t="s">
        <v>14</v>
      </c>
      <c r="I28" s="12" t="s">
        <v>19</v>
      </c>
    </row>
    <row r="31" spans="2:11" x14ac:dyDescent="0.25">
      <c r="B31" s="40" t="s">
        <v>63</v>
      </c>
      <c r="F31" s="41" t="s">
        <v>64</v>
      </c>
      <c r="I31" t="s">
        <v>65</v>
      </c>
      <c r="J31">
        <v>30</v>
      </c>
      <c r="K31" t="s">
        <v>6</v>
      </c>
    </row>
    <row r="32" spans="2:11" x14ac:dyDescent="0.25">
      <c r="B32" s="1" t="s">
        <v>20</v>
      </c>
      <c r="F32" s="1" t="s">
        <v>20</v>
      </c>
      <c r="I32" t="s">
        <v>66</v>
      </c>
      <c r="J32">
        <v>54</v>
      </c>
      <c r="K32" t="s">
        <v>6</v>
      </c>
    </row>
    <row r="33" spans="2:8" ht="30" x14ac:dyDescent="0.25">
      <c r="B33" s="13" t="s">
        <v>22</v>
      </c>
      <c r="C33" s="13" t="s">
        <v>21</v>
      </c>
      <c r="D33" s="13" t="s">
        <v>23</v>
      </c>
      <c r="F33" s="13" t="s">
        <v>22</v>
      </c>
      <c r="G33" s="13" t="s">
        <v>21</v>
      </c>
      <c r="H33" s="13" t="s">
        <v>23</v>
      </c>
    </row>
    <row r="34" spans="2:8" x14ac:dyDescent="0.25">
      <c r="B34" s="14">
        <v>0</v>
      </c>
      <c r="C34" s="15">
        <f>((B34^2)/$C$23)/$C$22</f>
        <v>0</v>
      </c>
      <c r="D34" s="15">
        <f>((B34^2)/$G$23)/$G$22</f>
        <v>0</v>
      </c>
      <c r="F34" s="14">
        <v>0</v>
      </c>
      <c r="G34" s="15">
        <f>((F34^2)/$J$31)/$C$22</f>
        <v>0</v>
      </c>
      <c r="H34" s="15">
        <f>((F34^2)/$J$32)/$G$22</f>
        <v>0</v>
      </c>
    </row>
    <row r="35" spans="2:8" x14ac:dyDescent="0.25">
      <c r="B35" s="14">
        <v>10</v>
      </c>
      <c r="C35" s="15">
        <f t="shared" ref="C35:C48" si="0">((B35^2)/$C$23)/$C$22</f>
        <v>1.4674585562188876E-2</v>
      </c>
      <c r="D35" s="15">
        <f t="shared" ref="D35:D48" si="1">((B35^2)/$G$23)/$G$22</f>
        <v>4.3055641666838885E-3</v>
      </c>
      <c r="F35" s="14">
        <v>10</v>
      </c>
      <c r="G35" s="15">
        <f t="shared" ref="G35:G48" si="2">((F35^2)/$J$31)/$C$22</f>
        <v>1.3111313560718584E-2</v>
      </c>
      <c r="H35" s="15">
        <f t="shared" ref="H35:H48" si="3">((F35^2)/$J$32)/$G$22</f>
        <v>3.9455341733643885E-3</v>
      </c>
    </row>
    <row r="36" spans="2:8" x14ac:dyDescent="0.25">
      <c r="B36" s="14">
        <v>20</v>
      </c>
      <c r="C36" s="15">
        <f t="shared" si="0"/>
        <v>5.8698342248755503E-2</v>
      </c>
      <c r="D36" s="15">
        <f t="shared" si="1"/>
        <v>1.7222256666735554E-2</v>
      </c>
      <c r="F36" s="14">
        <v>20</v>
      </c>
      <c r="G36" s="15">
        <f t="shared" si="2"/>
        <v>5.2445254242874335E-2</v>
      </c>
      <c r="H36" s="15">
        <f t="shared" si="3"/>
        <v>1.5782136693457554E-2</v>
      </c>
    </row>
    <row r="37" spans="2:8" x14ac:dyDescent="0.25">
      <c r="B37" s="14">
        <v>30</v>
      </c>
      <c r="C37" s="15">
        <f t="shared" si="0"/>
        <v>0.13207127005969987</v>
      </c>
      <c r="D37" s="15">
        <f t="shared" si="1"/>
        <v>3.8750077500155002E-2</v>
      </c>
      <c r="F37" s="14">
        <v>30</v>
      </c>
      <c r="G37" s="15">
        <f t="shared" si="2"/>
        <v>0.11800182204646725</v>
      </c>
      <c r="H37" s="15">
        <f t="shared" si="3"/>
        <v>3.5509807560279501E-2</v>
      </c>
    </row>
    <row r="38" spans="2:8" x14ac:dyDescent="0.25">
      <c r="B38" s="14">
        <v>40</v>
      </c>
      <c r="C38" s="15">
        <f t="shared" si="0"/>
        <v>0.23479336899502201</v>
      </c>
      <c r="D38" s="15">
        <f t="shared" si="1"/>
        <v>6.8889026666942216E-2</v>
      </c>
      <c r="F38" s="14">
        <v>40</v>
      </c>
      <c r="G38" s="15">
        <f t="shared" si="2"/>
        <v>0.20978101697149734</v>
      </c>
      <c r="H38" s="15">
        <f t="shared" si="3"/>
        <v>6.3128546773830216E-2</v>
      </c>
    </row>
    <row r="39" spans="2:8" x14ac:dyDescent="0.25">
      <c r="B39" s="14">
        <v>50</v>
      </c>
      <c r="C39" s="15">
        <f t="shared" si="0"/>
        <v>0.36686463905472194</v>
      </c>
      <c r="D39" s="15">
        <f t="shared" si="1"/>
        <v>0.10763910416709721</v>
      </c>
      <c r="F39" s="14">
        <v>50</v>
      </c>
      <c r="G39" s="15">
        <f t="shared" si="2"/>
        <v>0.32778283901796457</v>
      </c>
      <c r="H39" s="15">
        <f t="shared" si="3"/>
        <v>9.863835433410971E-2</v>
      </c>
    </row>
    <row r="40" spans="2:8" x14ac:dyDescent="0.25">
      <c r="B40" s="14">
        <v>60</v>
      </c>
      <c r="C40" s="15">
        <f t="shared" si="0"/>
        <v>0.5282850802387995</v>
      </c>
      <c r="D40" s="15">
        <f t="shared" si="1"/>
        <v>0.15500031000062001</v>
      </c>
      <c r="F40" s="14">
        <v>60</v>
      </c>
      <c r="G40" s="15">
        <f t="shared" si="2"/>
        <v>0.47200728818586901</v>
      </c>
      <c r="H40" s="15">
        <f t="shared" si="3"/>
        <v>0.142039230241118</v>
      </c>
    </row>
    <row r="41" spans="2:8" x14ac:dyDescent="0.25">
      <c r="B41" s="16">
        <v>70</v>
      </c>
      <c r="C41" s="15">
        <f t="shared" si="0"/>
        <v>0.71905469254725485</v>
      </c>
      <c r="D41" s="15">
        <f t="shared" si="1"/>
        <v>0.21097264416751055</v>
      </c>
      <c r="F41" s="16">
        <v>70</v>
      </c>
      <c r="G41" s="15">
        <f t="shared" si="2"/>
        <v>0.64245436447521065</v>
      </c>
      <c r="H41" s="15">
        <f t="shared" si="3"/>
        <v>0.19333117449485504</v>
      </c>
    </row>
    <row r="42" spans="2:8" x14ac:dyDescent="0.25">
      <c r="B42" s="14">
        <v>80</v>
      </c>
      <c r="C42" s="15">
        <f t="shared" si="0"/>
        <v>0.93917347598008805</v>
      </c>
      <c r="D42" s="15">
        <f t="shared" si="1"/>
        <v>0.27555610666776886</v>
      </c>
      <c r="F42" s="14">
        <v>80</v>
      </c>
      <c r="G42" s="15">
        <f t="shared" si="2"/>
        <v>0.83912406788598937</v>
      </c>
      <c r="H42" s="15">
        <f t="shared" si="3"/>
        <v>0.25251418709532086</v>
      </c>
    </row>
    <row r="43" spans="2:8" x14ac:dyDescent="0.25">
      <c r="B43" s="14">
        <v>90</v>
      </c>
      <c r="C43" s="15">
        <f t="shared" si="0"/>
        <v>1.188641430537299</v>
      </c>
      <c r="D43" s="15">
        <f t="shared" si="1"/>
        <v>0.34875069750139498</v>
      </c>
      <c r="F43" s="14">
        <v>90</v>
      </c>
      <c r="G43" s="15">
        <f t="shared" si="2"/>
        <v>1.0620163984182052</v>
      </c>
      <c r="H43" s="15">
        <f t="shared" si="3"/>
        <v>0.31958826804251544</v>
      </c>
    </row>
    <row r="44" spans="2:8" x14ac:dyDescent="0.25">
      <c r="B44" s="14">
        <v>100</v>
      </c>
      <c r="C44" s="15">
        <f t="shared" si="0"/>
        <v>1.4674585562188878</v>
      </c>
      <c r="D44" s="15">
        <f t="shared" si="1"/>
        <v>0.43055641666838884</v>
      </c>
      <c r="F44" s="14">
        <v>100</v>
      </c>
      <c r="G44" s="15">
        <f t="shared" si="2"/>
        <v>1.3111313560718583</v>
      </c>
      <c r="H44" s="15">
        <f t="shared" si="3"/>
        <v>0.39455341733643884</v>
      </c>
    </row>
    <row r="45" spans="2:8" x14ac:dyDescent="0.25">
      <c r="B45" s="14">
        <v>110</v>
      </c>
      <c r="C45" s="15">
        <f t="shared" si="0"/>
        <v>1.775624853024854</v>
      </c>
      <c r="D45" s="15">
        <f t="shared" si="1"/>
        <v>0.52097326416875056</v>
      </c>
      <c r="F45" s="14">
        <v>110</v>
      </c>
      <c r="G45" s="15">
        <f t="shared" si="2"/>
        <v>1.5864689408469486</v>
      </c>
      <c r="H45" s="15">
        <f t="shared" si="3"/>
        <v>0.47740963497709099</v>
      </c>
    </row>
    <row r="46" spans="2:8" x14ac:dyDescent="0.25">
      <c r="B46" s="14">
        <v>120</v>
      </c>
      <c r="C46" s="15">
        <f t="shared" si="0"/>
        <v>2.113140320955198</v>
      </c>
      <c r="D46" s="15">
        <f t="shared" si="1"/>
        <v>0.62000124000248003</v>
      </c>
      <c r="F46" s="14">
        <v>120</v>
      </c>
      <c r="G46" s="15">
        <f t="shared" si="2"/>
        <v>1.888029152743476</v>
      </c>
      <c r="H46" s="15">
        <f t="shared" si="3"/>
        <v>0.56815692096447201</v>
      </c>
    </row>
    <row r="47" spans="2:8" x14ac:dyDescent="0.25">
      <c r="B47" s="14">
        <v>50.5</v>
      </c>
      <c r="C47" s="15">
        <f t="shared" si="0"/>
        <v>0.37423861829972177</v>
      </c>
      <c r="D47" s="15">
        <f t="shared" si="1"/>
        <v>0.10980265016085587</v>
      </c>
      <c r="F47" s="14">
        <v>50.2</v>
      </c>
      <c r="G47" s="15">
        <f t="shared" si="2"/>
        <v>0.33041034625553267</v>
      </c>
      <c r="H47" s="15">
        <f t="shared" si="3"/>
        <v>9.9429039382451956E-2</v>
      </c>
    </row>
    <row r="48" spans="2:8" x14ac:dyDescent="0.25">
      <c r="B48" s="14">
        <v>50</v>
      </c>
      <c r="C48" s="15">
        <f t="shared" si="0"/>
        <v>0.36686463905472194</v>
      </c>
      <c r="D48" s="15">
        <f t="shared" si="1"/>
        <v>0.10763910416709721</v>
      </c>
      <c r="F48" s="14">
        <v>50.8</v>
      </c>
      <c r="G48" s="15">
        <f t="shared" si="2"/>
        <v>0.33835580227332807</v>
      </c>
      <c r="H48" s="15">
        <f t="shared" si="3"/>
        <v>0.10182003309151075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210"/>
  <sheetViews>
    <sheetView topLeftCell="A151" zoomScale="85" zoomScaleNormal="85" workbookViewId="0">
      <selection activeCell="Q213" sqref="Q213"/>
    </sheetView>
  </sheetViews>
  <sheetFormatPr defaultRowHeight="15" x14ac:dyDescent="0.25"/>
  <cols>
    <col min="2" max="2" width="13.7109375" customWidth="1"/>
    <col min="3" max="3" width="15.85546875" bestFit="1" customWidth="1"/>
    <col min="4" max="4" width="15.85546875" customWidth="1"/>
    <col min="5" max="5" width="18.28515625" customWidth="1"/>
    <col min="6" max="6" width="10.140625" customWidth="1"/>
    <col min="7" max="7" width="10.85546875" bestFit="1" customWidth="1"/>
    <col min="8" max="8" width="17" bestFit="1" customWidth="1"/>
    <col min="9" max="9" width="8.140625" customWidth="1"/>
    <col min="10" max="10" width="19.5703125" hidden="1" customWidth="1"/>
    <col min="11" max="12" width="23.7109375" customWidth="1"/>
    <col min="13" max="13" width="15" bestFit="1" customWidth="1"/>
    <col min="14" max="14" width="11.5703125" customWidth="1"/>
    <col min="15" max="15" width="10.85546875" customWidth="1"/>
    <col min="16" max="18" width="16.7109375" customWidth="1"/>
    <col min="19" max="19" width="22.7109375" customWidth="1"/>
  </cols>
  <sheetData>
    <row r="1" spans="1:20" ht="30" customHeight="1" thickBot="1" x14ac:dyDescent="0.3">
      <c r="B1" s="218" t="s">
        <v>24</v>
      </c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  <c r="P1" s="219"/>
      <c r="Q1" s="219"/>
      <c r="R1" s="219"/>
      <c r="S1" s="219"/>
    </row>
    <row r="2" spans="1:20" ht="30" customHeight="1" thickBot="1" x14ac:dyDescent="0.3">
      <c r="B2" s="210" t="s">
        <v>25</v>
      </c>
      <c r="C2" s="211"/>
      <c r="D2" s="211"/>
      <c r="E2" s="211"/>
      <c r="F2" s="211"/>
      <c r="G2" s="211"/>
      <c r="H2" s="211"/>
      <c r="I2" s="211"/>
      <c r="J2" s="211"/>
      <c r="K2" s="212"/>
      <c r="L2" s="211"/>
      <c r="M2" s="211"/>
      <c r="N2" s="211"/>
      <c r="O2" s="211"/>
      <c r="P2" s="212"/>
      <c r="Q2" s="212"/>
      <c r="R2" s="212"/>
      <c r="S2" s="212"/>
    </row>
    <row r="3" spans="1:20" ht="33.75" customHeight="1" thickBot="1" x14ac:dyDescent="0.3">
      <c r="B3" s="17" t="s">
        <v>26</v>
      </c>
      <c r="C3" s="18" t="s">
        <v>27</v>
      </c>
      <c r="D3" s="18" t="s">
        <v>28</v>
      </c>
      <c r="E3" s="18" t="s">
        <v>29</v>
      </c>
      <c r="F3" s="19" t="s">
        <v>30</v>
      </c>
      <c r="G3" s="19" t="s">
        <v>31</v>
      </c>
      <c r="H3" s="20" t="s">
        <v>32</v>
      </c>
      <c r="I3" s="19" t="s">
        <v>33</v>
      </c>
      <c r="J3" s="53" t="s">
        <v>68</v>
      </c>
      <c r="K3" s="45" t="s">
        <v>67</v>
      </c>
      <c r="L3" s="20" t="s">
        <v>79</v>
      </c>
      <c r="M3" s="19" t="s">
        <v>35</v>
      </c>
      <c r="N3" s="21" t="s">
        <v>36</v>
      </c>
      <c r="O3" s="22" t="s">
        <v>37</v>
      </c>
      <c r="P3" s="23" t="s">
        <v>38</v>
      </c>
      <c r="Q3" s="24" t="s">
        <v>39</v>
      </c>
      <c r="R3" s="24" t="s">
        <v>40</v>
      </c>
      <c r="S3" s="25" t="s">
        <v>41</v>
      </c>
    </row>
    <row r="4" spans="1:20" x14ac:dyDescent="0.25">
      <c r="A4" s="169" t="s">
        <v>80</v>
      </c>
      <c r="B4" s="227" t="s">
        <v>70</v>
      </c>
      <c r="C4" s="214" t="s">
        <v>75</v>
      </c>
      <c r="D4" s="146" t="s">
        <v>44</v>
      </c>
      <c r="E4" s="26" t="s">
        <v>45</v>
      </c>
      <c r="F4" s="27">
        <v>0</v>
      </c>
      <c r="G4" s="27">
        <v>0</v>
      </c>
      <c r="H4" s="27">
        <v>0</v>
      </c>
      <c r="I4" s="27">
        <f>F4*G4</f>
        <v>0</v>
      </c>
      <c r="J4" s="42">
        <v>0.33400000000000002</v>
      </c>
      <c r="K4" s="54">
        <f>I4/'May 2019 Testing'!$C$22</f>
        <v>0</v>
      </c>
      <c r="L4" s="28">
        <v>0</v>
      </c>
      <c r="M4" s="150">
        <v>0.4</v>
      </c>
      <c r="N4" s="222">
        <v>-5</v>
      </c>
      <c r="O4" s="156">
        <v>20</v>
      </c>
      <c r="P4" s="159">
        <v>400</v>
      </c>
      <c r="Q4" s="162">
        <v>5</v>
      </c>
      <c r="R4" s="140" t="s">
        <v>69</v>
      </c>
      <c r="S4" s="47">
        <v>5</v>
      </c>
    </row>
    <row r="5" spans="1:20" x14ac:dyDescent="0.25">
      <c r="A5" s="170"/>
      <c r="B5" s="228"/>
      <c r="C5" s="220"/>
      <c r="D5" s="147"/>
      <c r="E5" s="30" t="s">
        <v>46</v>
      </c>
      <c r="F5" s="131">
        <v>0</v>
      </c>
      <c r="G5" s="131">
        <v>0</v>
      </c>
      <c r="H5" s="131">
        <v>0</v>
      </c>
      <c r="I5" s="131">
        <f>F5*G5</f>
        <v>0</v>
      </c>
      <c r="J5" s="43">
        <v>9.9000000000000005E-2</v>
      </c>
      <c r="K5" s="135">
        <f>I5/'May 2019 Testing'!$G$22</f>
        <v>0</v>
      </c>
      <c r="L5" s="133">
        <v>0</v>
      </c>
      <c r="M5" s="151"/>
      <c r="N5" s="223"/>
      <c r="O5" s="157"/>
      <c r="P5" s="160"/>
      <c r="Q5" s="163"/>
      <c r="R5" s="141"/>
      <c r="S5" s="48">
        <v>1</v>
      </c>
    </row>
    <row r="6" spans="1:20" x14ac:dyDescent="0.25">
      <c r="A6" s="170"/>
      <c r="B6" s="228"/>
      <c r="C6" s="220"/>
      <c r="D6" s="149"/>
      <c r="E6" s="34" t="s">
        <v>47</v>
      </c>
      <c r="F6" s="137"/>
      <c r="G6" s="137"/>
      <c r="H6" s="137"/>
      <c r="I6" s="137"/>
      <c r="J6" s="43">
        <v>9.9000000000000005E-2</v>
      </c>
      <c r="K6" s="136"/>
      <c r="L6" s="134"/>
      <c r="M6" s="151"/>
      <c r="N6" s="223"/>
      <c r="O6" s="157"/>
      <c r="P6" s="160"/>
      <c r="Q6" s="163"/>
      <c r="R6" s="141"/>
      <c r="S6" s="48">
        <v>1</v>
      </c>
    </row>
    <row r="7" spans="1:20" x14ac:dyDescent="0.25">
      <c r="A7" s="170"/>
      <c r="B7" s="228"/>
      <c r="C7" s="220"/>
      <c r="D7" s="165" t="s">
        <v>48</v>
      </c>
      <c r="E7" s="30" t="s">
        <v>45</v>
      </c>
      <c r="F7" s="35">
        <v>0</v>
      </c>
      <c r="G7" s="31">
        <v>0</v>
      </c>
      <c r="H7" s="31">
        <v>0</v>
      </c>
      <c r="I7" s="31">
        <f t="shared" ref="I7:I50" si="0">F7*G7</f>
        <v>0</v>
      </c>
      <c r="J7" s="43">
        <v>0.33400000000000002</v>
      </c>
      <c r="K7" s="32">
        <f>I7/'May 2019 Testing'!$C$22</f>
        <v>0</v>
      </c>
      <c r="L7" s="32">
        <v>0</v>
      </c>
      <c r="M7" s="151"/>
      <c r="N7" s="223"/>
      <c r="O7" s="157"/>
      <c r="P7" s="160"/>
      <c r="Q7" s="163"/>
      <c r="R7" s="141"/>
      <c r="S7" s="48">
        <v>5</v>
      </c>
    </row>
    <row r="8" spans="1:20" x14ac:dyDescent="0.25">
      <c r="A8" s="170"/>
      <c r="B8" s="228"/>
      <c r="C8" s="220"/>
      <c r="D8" s="147"/>
      <c r="E8" s="30" t="s">
        <v>46</v>
      </c>
      <c r="F8" s="131">
        <v>0</v>
      </c>
      <c r="G8" s="131">
        <v>0</v>
      </c>
      <c r="H8" s="131">
        <v>0</v>
      </c>
      <c r="I8" s="131">
        <f t="shared" si="0"/>
        <v>0</v>
      </c>
      <c r="J8" s="43">
        <v>9.9000000000000005E-2</v>
      </c>
      <c r="K8" s="135">
        <f>I8/'May 2019 Testing'!$G$22</f>
        <v>0</v>
      </c>
      <c r="L8" s="133">
        <v>0</v>
      </c>
      <c r="M8" s="151"/>
      <c r="N8" s="223"/>
      <c r="O8" s="157"/>
      <c r="P8" s="160"/>
      <c r="Q8" s="163"/>
      <c r="R8" s="141"/>
      <c r="S8" s="48">
        <v>1</v>
      </c>
    </row>
    <row r="9" spans="1:20" ht="15.75" thickBot="1" x14ac:dyDescent="0.3">
      <c r="A9" s="170"/>
      <c r="B9" s="228"/>
      <c r="C9" s="221"/>
      <c r="D9" s="148"/>
      <c r="E9" s="36" t="s">
        <v>47</v>
      </c>
      <c r="F9" s="132"/>
      <c r="G9" s="132"/>
      <c r="H9" s="132"/>
      <c r="I9" s="132"/>
      <c r="J9" s="44">
        <v>9.9000000000000005E-2</v>
      </c>
      <c r="K9" s="139"/>
      <c r="L9" s="138"/>
      <c r="M9" s="152"/>
      <c r="N9" s="224"/>
      <c r="O9" s="158"/>
      <c r="P9" s="161"/>
      <c r="Q9" s="164"/>
      <c r="R9" s="142"/>
      <c r="S9" s="49">
        <v>1</v>
      </c>
    </row>
    <row r="10" spans="1:20" x14ac:dyDescent="0.25">
      <c r="A10" s="170"/>
      <c r="B10" s="228"/>
      <c r="C10" s="146" t="s">
        <v>43</v>
      </c>
      <c r="D10" s="146" t="s">
        <v>44</v>
      </c>
      <c r="E10" s="26" t="s">
        <v>45</v>
      </c>
      <c r="F10" s="27">
        <v>50.5</v>
      </c>
      <c r="G10" s="27">
        <v>1.5589999999999999</v>
      </c>
      <c r="H10" s="27">
        <f>F10/G10</f>
        <v>32.392559332905712</v>
      </c>
      <c r="I10" s="27">
        <f>F10*G10</f>
        <v>78.729500000000002</v>
      </c>
      <c r="J10" s="42">
        <v>0.33400000000000002</v>
      </c>
      <c r="K10" s="28">
        <f>I10/'May 2019 Testing'!$C$22</f>
        <v>0.30967414829357814</v>
      </c>
      <c r="L10" s="28" t="s">
        <v>112</v>
      </c>
      <c r="M10" s="150">
        <v>0.4</v>
      </c>
      <c r="N10" s="222">
        <v>-5</v>
      </c>
      <c r="O10" s="156">
        <v>20</v>
      </c>
      <c r="P10" s="159">
        <v>400</v>
      </c>
      <c r="Q10" s="162">
        <v>5</v>
      </c>
      <c r="R10" s="29" t="s">
        <v>72</v>
      </c>
      <c r="S10" s="225" t="s">
        <v>71</v>
      </c>
      <c r="T10" t="s">
        <v>81</v>
      </c>
    </row>
    <row r="11" spans="1:20" x14ac:dyDescent="0.25">
      <c r="A11" s="170"/>
      <c r="B11" s="228"/>
      <c r="C11" s="147"/>
      <c r="D11" s="147"/>
      <c r="E11" s="30" t="s">
        <v>46</v>
      </c>
      <c r="F11" s="131">
        <v>50</v>
      </c>
      <c r="G11" s="131">
        <v>1.7929999999999999</v>
      </c>
      <c r="H11" s="131">
        <f t="shared" ref="H11:H14" si="1">F11/G11</f>
        <v>27.886224205242613</v>
      </c>
      <c r="I11" s="131">
        <f>F11*G11</f>
        <v>89.649999999999991</v>
      </c>
      <c r="J11" s="43">
        <v>9.9000000000000005E-2</v>
      </c>
      <c r="K11" s="135">
        <f>(I11/2)/'May 2019 Testing'!$G$22</f>
        <v>9.5503627433371693E-2</v>
      </c>
      <c r="L11" s="133" t="s">
        <v>112</v>
      </c>
      <c r="M11" s="151"/>
      <c r="N11" s="223"/>
      <c r="O11" s="157"/>
      <c r="P11" s="160"/>
      <c r="Q11" s="163"/>
      <c r="R11" s="33" t="s">
        <v>73</v>
      </c>
      <c r="S11" s="226"/>
    </row>
    <row r="12" spans="1:20" x14ac:dyDescent="0.25">
      <c r="A12" s="170"/>
      <c r="B12" s="228"/>
      <c r="C12" s="147"/>
      <c r="D12" s="149"/>
      <c r="E12" s="34" t="s">
        <v>47</v>
      </c>
      <c r="F12" s="137"/>
      <c r="G12" s="137"/>
      <c r="H12" s="137"/>
      <c r="I12" s="137"/>
      <c r="J12" s="43">
        <v>9.9000000000000005E-2</v>
      </c>
      <c r="K12" s="136"/>
      <c r="L12" s="134"/>
      <c r="M12" s="151"/>
      <c r="N12" s="223"/>
      <c r="O12" s="157"/>
      <c r="P12" s="160"/>
      <c r="Q12" s="163"/>
      <c r="R12" s="33" t="s">
        <v>73</v>
      </c>
      <c r="S12" s="226"/>
    </row>
    <row r="13" spans="1:20" x14ac:dyDescent="0.25">
      <c r="A13" s="170"/>
      <c r="B13" s="228"/>
      <c r="C13" s="147"/>
      <c r="D13" s="165" t="s">
        <v>48</v>
      </c>
      <c r="E13" s="30" t="s">
        <v>45</v>
      </c>
      <c r="F13" s="35">
        <v>50.9</v>
      </c>
      <c r="G13" s="31">
        <v>1.7921</v>
      </c>
      <c r="H13" s="31">
        <f t="shared" si="1"/>
        <v>28.40243289994978</v>
      </c>
      <c r="I13" s="31">
        <f t="shared" ref="I13:I14" si="2">F13*G13</f>
        <v>91.217889999999997</v>
      </c>
      <c r="J13" s="43">
        <v>0.33400000000000002</v>
      </c>
      <c r="K13" s="32">
        <f>I13/'May 2019 Testing'!$C$22</f>
        <v>0.35879590744114082</v>
      </c>
      <c r="L13" s="32" t="s">
        <v>112</v>
      </c>
      <c r="M13" s="151"/>
      <c r="N13" s="223"/>
      <c r="O13" s="157"/>
      <c r="P13" s="160"/>
      <c r="Q13" s="163"/>
      <c r="R13" s="33" t="s">
        <v>72</v>
      </c>
      <c r="S13" s="226"/>
    </row>
    <row r="14" spans="1:20" x14ac:dyDescent="0.25">
      <c r="A14" s="170"/>
      <c r="B14" s="228"/>
      <c r="C14" s="147"/>
      <c r="D14" s="147"/>
      <c r="E14" s="30" t="s">
        <v>46</v>
      </c>
      <c r="F14" s="131">
        <v>49.9</v>
      </c>
      <c r="G14" s="131">
        <v>1.5960000000000001</v>
      </c>
      <c r="H14" s="131">
        <f t="shared" si="1"/>
        <v>31.265664160400998</v>
      </c>
      <c r="I14" s="131">
        <f t="shared" si="2"/>
        <v>79.6404</v>
      </c>
      <c r="J14" s="43">
        <v>9.9000000000000005E-2</v>
      </c>
      <c r="K14" s="135">
        <f>(I14/2)/'May 2019 Testing'!$G$22</f>
        <v>8.4840458340710495E-2</v>
      </c>
      <c r="L14" s="133" t="s">
        <v>112</v>
      </c>
      <c r="M14" s="151"/>
      <c r="N14" s="223"/>
      <c r="O14" s="157"/>
      <c r="P14" s="160"/>
      <c r="Q14" s="163"/>
      <c r="R14" s="33" t="s">
        <v>73</v>
      </c>
      <c r="S14" s="226"/>
    </row>
    <row r="15" spans="1:20" ht="15.75" thickBot="1" x14ac:dyDescent="0.3">
      <c r="A15" s="170"/>
      <c r="B15" s="229"/>
      <c r="C15" s="148"/>
      <c r="D15" s="148"/>
      <c r="E15" s="36" t="s">
        <v>47</v>
      </c>
      <c r="F15" s="132"/>
      <c r="G15" s="132"/>
      <c r="H15" s="132"/>
      <c r="I15" s="132"/>
      <c r="J15" s="44">
        <v>9.9000000000000005E-2</v>
      </c>
      <c r="K15" s="139"/>
      <c r="L15" s="138"/>
      <c r="M15" s="230"/>
      <c r="N15" s="223"/>
      <c r="O15" s="231"/>
      <c r="P15" s="232"/>
      <c r="Q15" s="233"/>
      <c r="R15" s="52" t="s">
        <v>73</v>
      </c>
      <c r="S15" s="226"/>
    </row>
    <row r="16" spans="1:20" x14ac:dyDescent="0.25">
      <c r="A16" s="170"/>
      <c r="B16" s="227" t="s">
        <v>42</v>
      </c>
      <c r="C16" s="214" t="s">
        <v>75</v>
      </c>
      <c r="D16" s="146" t="s">
        <v>44</v>
      </c>
      <c r="E16" s="26" t="s">
        <v>45</v>
      </c>
      <c r="F16" s="27">
        <v>0</v>
      </c>
      <c r="G16" s="27">
        <v>0</v>
      </c>
      <c r="H16" s="27">
        <v>0</v>
      </c>
      <c r="I16" s="27">
        <f t="shared" si="0"/>
        <v>0</v>
      </c>
      <c r="J16" s="42"/>
      <c r="K16" s="28">
        <f>I16/'May 2019 Testing'!$C$22</f>
        <v>0</v>
      </c>
      <c r="L16" s="28" t="s">
        <v>112</v>
      </c>
      <c r="M16" s="150">
        <v>0.4</v>
      </c>
      <c r="N16" s="222">
        <v>-5</v>
      </c>
      <c r="O16" s="156">
        <v>20</v>
      </c>
      <c r="P16" s="159">
        <v>400</v>
      </c>
      <c r="Q16" s="162">
        <v>5</v>
      </c>
      <c r="R16" s="140" t="s">
        <v>69</v>
      </c>
      <c r="S16" s="47">
        <v>5.5</v>
      </c>
    </row>
    <row r="17" spans="1:20" x14ac:dyDescent="0.25">
      <c r="A17" s="170"/>
      <c r="B17" s="228"/>
      <c r="C17" s="220"/>
      <c r="D17" s="147"/>
      <c r="E17" s="30" t="s">
        <v>46</v>
      </c>
      <c r="F17" s="131">
        <v>0</v>
      </c>
      <c r="G17" s="131">
        <v>0</v>
      </c>
      <c r="H17" s="131">
        <v>0</v>
      </c>
      <c r="I17" s="131">
        <f t="shared" si="0"/>
        <v>0</v>
      </c>
      <c r="J17" s="43"/>
      <c r="K17" s="135">
        <f>I17/'May 2019 Testing'!$G$22</f>
        <v>0</v>
      </c>
      <c r="L17" s="133" t="s">
        <v>112</v>
      </c>
      <c r="M17" s="151"/>
      <c r="N17" s="223"/>
      <c r="O17" s="157"/>
      <c r="P17" s="160"/>
      <c r="Q17" s="163"/>
      <c r="R17" s="141"/>
      <c r="S17" s="48">
        <v>1.5</v>
      </c>
    </row>
    <row r="18" spans="1:20" x14ac:dyDescent="0.25">
      <c r="A18" s="170"/>
      <c r="B18" s="228"/>
      <c r="C18" s="220"/>
      <c r="D18" s="149"/>
      <c r="E18" s="34" t="s">
        <v>47</v>
      </c>
      <c r="F18" s="137"/>
      <c r="G18" s="137"/>
      <c r="H18" s="137"/>
      <c r="I18" s="137"/>
      <c r="J18" s="43"/>
      <c r="K18" s="136"/>
      <c r="L18" s="134"/>
      <c r="M18" s="151"/>
      <c r="N18" s="223"/>
      <c r="O18" s="157"/>
      <c r="P18" s="160"/>
      <c r="Q18" s="163"/>
      <c r="R18" s="141"/>
      <c r="S18" s="48">
        <v>0.5</v>
      </c>
    </row>
    <row r="19" spans="1:20" x14ac:dyDescent="0.25">
      <c r="A19" s="170"/>
      <c r="B19" s="228"/>
      <c r="C19" s="220"/>
      <c r="D19" s="165" t="s">
        <v>48</v>
      </c>
      <c r="E19" s="30" t="s">
        <v>45</v>
      </c>
      <c r="F19" s="35">
        <v>0</v>
      </c>
      <c r="G19" s="31">
        <v>0</v>
      </c>
      <c r="H19" s="31">
        <v>0</v>
      </c>
      <c r="I19" s="31">
        <f t="shared" si="0"/>
        <v>0</v>
      </c>
      <c r="J19" s="43"/>
      <c r="K19" s="32">
        <f>I19/'May 2019 Testing'!$C$22</f>
        <v>0</v>
      </c>
      <c r="L19" s="32" t="s">
        <v>112</v>
      </c>
      <c r="M19" s="151"/>
      <c r="N19" s="223"/>
      <c r="O19" s="157"/>
      <c r="P19" s="160"/>
      <c r="Q19" s="163"/>
      <c r="R19" s="141"/>
      <c r="S19" s="48">
        <v>5.5</v>
      </c>
    </row>
    <row r="20" spans="1:20" x14ac:dyDescent="0.25">
      <c r="A20" s="170"/>
      <c r="B20" s="228"/>
      <c r="C20" s="220"/>
      <c r="D20" s="147"/>
      <c r="E20" s="30" t="s">
        <v>46</v>
      </c>
      <c r="F20" s="131">
        <v>0</v>
      </c>
      <c r="G20" s="131">
        <v>0</v>
      </c>
      <c r="H20" s="131">
        <v>0</v>
      </c>
      <c r="I20" s="131">
        <f t="shared" si="0"/>
        <v>0</v>
      </c>
      <c r="J20" s="43"/>
      <c r="K20" s="135">
        <f>I20/'May 2019 Testing'!$G$22</f>
        <v>0</v>
      </c>
      <c r="L20" s="133" t="s">
        <v>112</v>
      </c>
      <c r="M20" s="151"/>
      <c r="N20" s="223"/>
      <c r="O20" s="157"/>
      <c r="P20" s="160"/>
      <c r="Q20" s="163"/>
      <c r="R20" s="141"/>
      <c r="S20" s="48">
        <v>1.5</v>
      </c>
    </row>
    <row r="21" spans="1:20" ht="15.75" thickBot="1" x14ac:dyDescent="0.3">
      <c r="A21" s="170"/>
      <c r="B21" s="228"/>
      <c r="C21" s="221"/>
      <c r="D21" s="148"/>
      <c r="E21" s="36" t="s">
        <v>47</v>
      </c>
      <c r="F21" s="132"/>
      <c r="G21" s="132"/>
      <c r="H21" s="132"/>
      <c r="I21" s="132"/>
      <c r="J21" s="44"/>
      <c r="K21" s="139"/>
      <c r="L21" s="138"/>
      <c r="M21" s="152"/>
      <c r="N21" s="224"/>
      <c r="O21" s="158"/>
      <c r="P21" s="161"/>
      <c r="Q21" s="164"/>
      <c r="R21" s="142"/>
      <c r="S21" s="49">
        <v>1.5</v>
      </c>
    </row>
    <row r="22" spans="1:20" x14ac:dyDescent="0.25">
      <c r="A22" s="170"/>
      <c r="B22" s="228"/>
      <c r="C22" s="146" t="s">
        <v>43</v>
      </c>
      <c r="D22" s="146" t="s">
        <v>44</v>
      </c>
      <c r="E22" s="26" t="s">
        <v>45</v>
      </c>
      <c r="F22" s="27">
        <v>50.5</v>
      </c>
      <c r="G22" s="27">
        <v>1.56</v>
      </c>
      <c r="H22" s="27">
        <f t="shared" ref="H22:H26" si="3">F22/G22</f>
        <v>32.371794871794869</v>
      </c>
      <c r="I22" s="27">
        <f t="shared" ref="I22:I26" si="4">F22*G22</f>
        <v>78.78</v>
      </c>
      <c r="J22" s="42">
        <v>0.33400000000000002</v>
      </c>
      <c r="K22" s="28">
        <f>I22/'May 2019 Testing'!$C$22</f>
        <v>0.30987278469402302</v>
      </c>
      <c r="L22" s="28" t="s">
        <v>112</v>
      </c>
      <c r="M22" s="175">
        <v>0.4</v>
      </c>
      <c r="N22" s="222">
        <v>-5</v>
      </c>
      <c r="O22" s="181">
        <v>20</v>
      </c>
      <c r="P22" s="184">
        <v>400</v>
      </c>
      <c r="Q22" s="140">
        <v>5</v>
      </c>
      <c r="R22" s="29" t="s">
        <v>73</v>
      </c>
      <c r="S22" s="47">
        <v>5</v>
      </c>
      <c r="T22" t="s">
        <v>74</v>
      </c>
    </row>
    <row r="23" spans="1:20" x14ac:dyDescent="0.25">
      <c r="A23" s="170"/>
      <c r="B23" s="228"/>
      <c r="C23" s="147"/>
      <c r="D23" s="147"/>
      <c r="E23" s="30" t="s">
        <v>46</v>
      </c>
      <c r="F23" s="131">
        <v>70</v>
      </c>
      <c r="G23" s="131">
        <v>2.4500000000000002</v>
      </c>
      <c r="H23" s="131">
        <f t="shared" si="3"/>
        <v>28.571428571428569</v>
      </c>
      <c r="I23" s="131">
        <f t="shared" si="4"/>
        <v>171.5</v>
      </c>
      <c r="J23" s="43">
        <v>0.193</v>
      </c>
      <c r="K23" s="135">
        <f>(I23/2)/'May 2019 Testing'!$G$22</f>
        <v>0.18269795989763801</v>
      </c>
      <c r="L23" s="133" t="s">
        <v>112</v>
      </c>
      <c r="M23" s="176"/>
      <c r="N23" s="223"/>
      <c r="O23" s="182"/>
      <c r="P23" s="185"/>
      <c r="Q23" s="141"/>
      <c r="R23" s="33" t="s">
        <v>73</v>
      </c>
      <c r="S23" s="48">
        <v>3.5</v>
      </c>
      <c r="T23" t="s">
        <v>78</v>
      </c>
    </row>
    <row r="24" spans="1:20" x14ac:dyDescent="0.25">
      <c r="A24" s="170"/>
      <c r="B24" s="228"/>
      <c r="C24" s="147"/>
      <c r="D24" s="149"/>
      <c r="E24" s="34" t="s">
        <v>47</v>
      </c>
      <c r="F24" s="137"/>
      <c r="G24" s="137"/>
      <c r="H24" s="137"/>
      <c r="I24" s="137"/>
      <c r="J24" s="43">
        <v>0.193</v>
      </c>
      <c r="K24" s="136"/>
      <c r="L24" s="134"/>
      <c r="M24" s="176"/>
      <c r="N24" s="223"/>
      <c r="O24" s="182"/>
      <c r="P24" s="185"/>
      <c r="Q24" s="141"/>
      <c r="R24" s="33" t="s">
        <v>73</v>
      </c>
      <c r="S24" s="48">
        <v>3.5</v>
      </c>
    </row>
    <row r="25" spans="1:20" x14ac:dyDescent="0.25">
      <c r="A25" s="170"/>
      <c r="B25" s="228"/>
      <c r="C25" s="147"/>
      <c r="D25" s="165" t="s">
        <v>48</v>
      </c>
      <c r="E25" s="30" t="s">
        <v>45</v>
      </c>
      <c r="F25" s="35">
        <v>50.9</v>
      </c>
      <c r="G25" s="31">
        <v>1.7</v>
      </c>
      <c r="H25" s="31">
        <f t="shared" si="3"/>
        <v>29.941176470588236</v>
      </c>
      <c r="I25" s="31">
        <f t="shared" si="4"/>
        <v>86.53</v>
      </c>
      <c r="J25" s="43">
        <v>0.34</v>
      </c>
      <c r="K25" s="32">
        <f>I25/'May 2019 Testing'!$C$22</f>
        <v>0.3403565887226937</v>
      </c>
      <c r="L25" s="32" t="s">
        <v>112</v>
      </c>
      <c r="M25" s="176"/>
      <c r="N25" s="223"/>
      <c r="O25" s="182"/>
      <c r="P25" s="185"/>
      <c r="Q25" s="141"/>
      <c r="R25" s="33" t="s">
        <v>73</v>
      </c>
      <c r="S25" s="48">
        <v>5</v>
      </c>
    </row>
    <row r="26" spans="1:20" x14ac:dyDescent="0.25">
      <c r="A26" s="170"/>
      <c r="B26" s="228"/>
      <c r="C26" s="147"/>
      <c r="D26" s="147"/>
      <c r="E26" s="30" t="s">
        <v>46</v>
      </c>
      <c r="F26" s="131">
        <v>70</v>
      </c>
      <c r="G26" s="131">
        <v>2.19</v>
      </c>
      <c r="H26" s="131">
        <f t="shared" si="3"/>
        <v>31.963470319634705</v>
      </c>
      <c r="I26" s="131">
        <f t="shared" si="4"/>
        <v>153.29999999999998</v>
      </c>
      <c r="J26" s="43">
        <v>0.193</v>
      </c>
      <c r="K26" s="135">
        <f>(I26/2)/'May 2019 Testing'!$G$22</f>
        <v>0.16330960496972538</v>
      </c>
      <c r="L26" s="133" t="s">
        <v>112</v>
      </c>
      <c r="M26" s="176"/>
      <c r="N26" s="223"/>
      <c r="O26" s="182"/>
      <c r="P26" s="185"/>
      <c r="Q26" s="141"/>
      <c r="R26" s="33" t="s">
        <v>73</v>
      </c>
      <c r="S26" s="48">
        <v>3.5</v>
      </c>
    </row>
    <row r="27" spans="1:20" ht="15.75" thickBot="1" x14ac:dyDescent="0.3">
      <c r="A27" s="171"/>
      <c r="B27" s="229"/>
      <c r="C27" s="148"/>
      <c r="D27" s="148"/>
      <c r="E27" s="36" t="s">
        <v>47</v>
      </c>
      <c r="F27" s="132"/>
      <c r="G27" s="132"/>
      <c r="H27" s="132"/>
      <c r="I27" s="132"/>
      <c r="J27" s="44">
        <v>0.193</v>
      </c>
      <c r="K27" s="139"/>
      <c r="L27" s="138"/>
      <c r="M27" s="177"/>
      <c r="N27" s="224"/>
      <c r="O27" s="183"/>
      <c r="P27" s="186"/>
      <c r="Q27" s="142"/>
      <c r="R27" s="39" t="s">
        <v>73</v>
      </c>
      <c r="S27" s="49">
        <v>3.5</v>
      </c>
    </row>
    <row r="28" spans="1:20" x14ac:dyDescent="0.25">
      <c r="A28" s="172" t="s">
        <v>111</v>
      </c>
      <c r="B28" s="143" t="s">
        <v>77</v>
      </c>
      <c r="C28" s="214" t="s">
        <v>76</v>
      </c>
      <c r="D28" s="146" t="s">
        <v>44</v>
      </c>
      <c r="E28" s="26" t="s">
        <v>45</v>
      </c>
      <c r="F28" s="27">
        <v>0</v>
      </c>
      <c r="G28" s="27">
        <v>0</v>
      </c>
      <c r="H28" s="27">
        <v>0</v>
      </c>
      <c r="I28" s="27">
        <f t="shared" si="0"/>
        <v>0</v>
      </c>
      <c r="J28" s="42"/>
      <c r="K28" s="28">
        <f>I28/'May 2019 Testing'!$C$22</f>
        <v>0</v>
      </c>
      <c r="L28" s="28" t="s">
        <v>112</v>
      </c>
      <c r="M28" s="215">
        <v>0.4</v>
      </c>
      <c r="N28" s="216">
        <v>-8</v>
      </c>
      <c r="O28" s="217">
        <v>20</v>
      </c>
      <c r="P28" s="207">
        <v>400</v>
      </c>
      <c r="Q28" s="208">
        <v>5</v>
      </c>
      <c r="R28" s="140" t="s">
        <v>69</v>
      </c>
      <c r="S28" s="51" t="s">
        <v>82</v>
      </c>
    </row>
    <row r="29" spans="1:20" x14ac:dyDescent="0.25">
      <c r="A29" s="173"/>
      <c r="B29" s="144"/>
      <c r="C29" s="147"/>
      <c r="D29" s="147"/>
      <c r="E29" s="30" t="s">
        <v>46</v>
      </c>
      <c r="F29" s="131">
        <v>0</v>
      </c>
      <c r="G29" s="131">
        <v>0</v>
      </c>
      <c r="H29" s="131">
        <v>0</v>
      </c>
      <c r="I29" s="131">
        <f t="shared" si="0"/>
        <v>0</v>
      </c>
      <c r="J29" s="43"/>
      <c r="K29" s="135">
        <f>I29/'May 2019 Testing'!$G$22</f>
        <v>0</v>
      </c>
      <c r="L29" s="133" t="s">
        <v>112</v>
      </c>
      <c r="M29" s="151"/>
      <c r="N29" s="167"/>
      <c r="O29" s="157"/>
      <c r="P29" s="160"/>
      <c r="Q29" s="163"/>
      <c r="R29" s="141"/>
      <c r="S29" s="48" t="s">
        <v>83</v>
      </c>
    </row>
    <row r="30" spans="1:20" x14ac:dyDescent="0.25">
      <c r="A30" s="173"/>
      <c r="B30" s="144"/>
      <c r="C30" s="147"/>
      <c r="D30" s="149"/>
      <c r="E30" s="34" t="s">
        <v>47</v>
      </c>
      <c r="F30" s="137"/>
      <c r="G30" s="137"/>
      <c r="H30" s="137"/>
      <c r="I30" s="137"/>
      <c r="J30" s="43"/>
      <c r="K30" s="136"/>
      <c r="L30" s="134"/>
      <c r="M30" s="151"/>
      <c r="N30" s="167"/>
      <c r="O30" s="157"/>
      <c r="P30" s="160"/>
      <c r="Q30" s="163"/>
      <c r="R30" s="141"/>
      <c r="S30" s="48"/>
    </row>
    <row r="31" spans="1:20" x14ac:dyDescent="0.25">
      <c r="A31" s="173"/>
      <c r="B31" s="144"/>
      <c r="C31" s="147"/>
      <c r="D31" s="165" t="s">
        <v>48</v>
      </c>
      <c r="E31" s="30" t="s">
        <v>45</v>
      </c>
      <c r="F31" s="35">
        <v>0</v>
      </c>
      <c r="G31" s="31">
        <v>0</v>
      </c>
      <c r="H31" s="31">
        <v>0</v>
      </c>
      <c r="I31" s="31">
        <f t="shared" si="0"/>
        <v>0</v>
      </c>
      <c r="J31" s="43"/>
      <c r="K31" s="32">
        <f>I31/'May 2019 Testing'!$C$22</f>
        <v>0</v>
      </c>
      <c r="L31" s="32" t="s">
        <v>112</v>
      </c>
      <c r="M31" s="151"/>
      <c r="N31" s="167"/>
      <c r="O31" s="157"/>
      <c r="P31" s="160"/>
      <c r="Q31" s="163"/>
      <c r="R31" s="141"/>
      <c r="S31" s="48"/>
    </row>
    <row r="32" spans="1:20" x14ac:dyDescent="0.25">
      <c r="A32" s="173"/>
      <c r="B32" s="144"/>
      <c r="C32" s="147"/>
      <c r="D32" s="147"/>
      <c r="E32" s="30" t="s">
        <v>46</v>
      </c>
      <c r="F32" s="131">
        <v>0</v>
      </c>
      <c r="G32" s="131">
        <v>0</v>
      </c>
      <c r="H32" s="131">
        <v>0</v>
      </c>
      <c r="I32" s="131">
        <f t="shared" si="0"/>
        <v>0</v>
      </c>
      <c r="J32" s="43"/>
      <c r="K32" s="135">
        <f>I32/'May 2019 Testing'!$G$22</f>
        <v>0</v>
      </c>
      <c r="L32" s="133" t="s">
        <v>112</v>
      </c>
      <c r="M32" s="151"/>
      <c r="N32" s="167"/>
      <c r="O32" s="157"/>
      <c r="P32" s="160"/>
      <c r="Q32" s="163"/>
      <c r="R32" s="141"/>
      <c r="S32" s="48"/>
    </row>
    <row r="33" spans="1:20" ht="15.75" thickBot="1" x14ac:dyDescent="0.3">
      <c r="A33" s="173"/>
      <c r="B33" s="144"/>
      <c r="C33" s="148"/>
      <c r="D33" s="148"/>
      <c r="E33" s="36" t="s">
        <v>47</v>
      </c>
      <c r="F33" s="132"/>
      <c r="G33" s="132"/>
      <c r="H33" s="132"/>
      <c r="I33" s="132"/>
      <c r="J33" s="44"/>
      <c r="K33" s="139"/>
      <c r="L33" s="138"/>
      <c r="M33" s="152"/>
      <c r="N33" s="168"/>
      <c r="O33" s="158"/>
      <c r="P33" s="161"/>
      <c r="Q33" s="164"/>
      <c r="R33" s="142"/>
      <c r="S33" s="49"/>
    </row>
    <row r="34" spans="1:20" x14ac:dyDescent="0.25">
      <c r="A34" s="173"/>
      <c r="B34" s="144"/>
      <c r="C34" s="146" t="s">
        <v>43</v>
      </c>
      <c r="D34" s="146" t="s">
        <v>44</v>
      </c>
      <c r="E34" s="26" t="s">
        <v>45</v>
      </c>
      <c r="F34" s="27">
        <v>50.5</v>
      </c>
      <c r="G34" s="27">
        <v>1.56</v>
      </c>
      <c r="H34" s="27">
        <f t="shared" ref="H34:H38" si="5">F34/G34</f>
        <v>32.371794871794869</v>
      </c>
      <c r="I34" s="27">
        <f t="shared" ref="I34:I38" si="6">F34*G34</f>
        <v>78.78</v>
      </c>
      <c r="J34" s="42">
        <v>0.33400000000000002</v>
      </c>
      <c r="K34" s="28">
        <f>I34/'May 2019 Testing'!$C$22</f>
        <v>0.30987278469402302</v>
      </c>
      <c r="L34" s="28" t="s">
        <v>112</v>
      </c>
      <c r="M34" s="175">
        <v>0.4</v>
      </c>
      <c r="N34" s="178">
        <v>-8</v>
      </c>
      <c r="O34" s="181">
        <v>20</v>
      </c>
      <c r="P34" s="184">
        <v>400</v>
      </c>
      <c r="Q34" s="140">
        <v>5</v>
      </c>
      <c r="R34" s="50" t="s">
        <v>73</v>
      </c>
      <c r="S34" s="51"/>
      <c r="T34" t="s">
        <v>84</v>
      </c>
    </row>
    <row r="35" spans="1:20" x14ac:dyDescent="0.25">
      <c r="A35" s="173"/>
      <c r="B35" s="144"/>
      <c r="C35" s="147"/>
      <c r="D35" s="147"/>
      <c r="E35" s="30" t="s">
        <v>46</v>
      </c>
      <c r="F35" s="131">
        <v>50</v>
      </c>
      <c r="G35" s="131">
        <v>2.42</v>
      </c>
      <c r="H35" s="131">
        <f t="shared" si="5"/>
        <v>20.66115702479339</v>
      </c>
      <c r="I35" s="131">
        <f t="shared" si="6"/>
        <v>121</v>
      </c>
      <c r="J35" s="43">
        <v>9.9000000000000005E-2</v>
      </c>
      <c r="K35" s="135">
        <f>I35/'May 2019 Testing'!$G$22</f>
        <v>0.25780120288762914</v>
      </c>
      <c r="L35" s="133" t="s">
        <v>112</v>
      </c>
      <c r="M35" s="176"/>
      <c r="N35" s="179"/>
      <c r="O35" s="182"/>
      <c r="P35" s="185"/>
      <c r="Q35" s="141"/>
      <c r="R35" s="33" t="s">
        <v>73</v>
      </c>
      <c r="S35" s="48"/>
      <c r="T35" t="s">
        <v>113</v>
      </c>
    </row>
    <row r="36" spans="1:20" x14ac:dyDescent="0.25">
      <c r="A36" s="173"/>
      <c r="B36" s="144"/>
      <c r="C36" s="147"/>
      <c r="D36" s="149"/>
      <c r="E36" s="34" t="s">
        <v>47</v>
      </c>
      <c r="F36" s="137"/>
      <c r="G36" s="137"/>
      <c r="H36" s="137"/>
      <c r="I36" s="137"/>
      <c r="J36" s="43">
        <v>9.9000000000000005E-2</v>
      </c>
      <c r="K36" s="136"/>
      <c r="L36" s="134"/>
      <c r="M36" s="176"/>
      <c r="N36" s="179"/>
      <c r="O36" s="182"/>
      <c r="P36" s="185"/>
      <c r="Q36" s="141"/>
      <c r="R36" s="33" t="s">
        <v>73</v>
      </c>
      <c r="S36" s="48"/>
    </row>
    <row r="37" spans="1:20" x14ac:dyDescent="0.25">
      <c r="A37" s="173"/>
      <c r="B37" s="144"/>
      <c r="C37" s="147"/>
      <c r="D37" s="165" t="s">
        <v>48</v>
      </c>
      <c r="E37" s="30" t="s">
        <v>45</v>
      </c>
      <c r="F37" s="35">
        <v>50.9</v>
      </c>
      <c r="G37" s="31">
        <v>1.75</v>
      </c>
      <c r="H37" s="31">
        <f t="shared" si="5"/>
        <v>29.085714285714285</v>
      </c>
      <c r="I37" s="31">
        <f t="shared" si="6"/>
        <v>89.075000000000003</v>
      </c>
      <c r="J37" s="43">
        <v>0.34</v>
      </c>
      <c r="K37" s="32">
        <f>I37/'May 2019 Testing'!$C$22</f>
        <v>0.35036707662630234</v>
      </c>
      <c r="L37" s="32" t="s">
        <v>112</v>
      </c>
      <c r="M37" s="176"/>
      <c r="N37" s="179"/>
      <c r="O37" s="182"/>
      <c r="P37" s="185"/>
      <c r="Q37" s="141"/>
      <c r="R37" s="33" t="s">
        <v>73</v>
      </c>
      <c r="S37" s="48"/>
    </row>
    <row r="38" spans="1:20" x14ac:dyDescent="0.25">
      <c r="A38" s="173"/>
      <c r="B38" s="144"/>
      <c r="C38" s="147"/>
      <c r="D38" s="147"/>
      <c r="E38" s="30" t="s">
        <v>46</v>
      </c>
      <c r="F38" s="131">
        <v>50</v>
      </c>
      <c r="G38" s="131">
        <v>2.19</v>
      </c>
      <c r="H38" s="131">
        <f t="shared" si="5"/>
        <v>22.831050228310502</v>
      </c>
      <c r="I38" s="131">
        <f t="shared" si="6"/>
        <v>109.5</v>
      </c>
      <c r="J38" s="43">
        <v>9.9000000000000005E-2</v>
      </c>
      <c r="K38" s="135">
        <f>(I38/2)/'May 2019 Testing'!$G$22</f>
        <v>0.11664971783551814</v>
      </c>
      <c r="L38" s="133" t="s">
        <v>112</v>
      </c>
      <c r="M38" s="176"/>
      <c r="N38" s="179"/>
      <c r="O38" s="182"/>
      <c r="P38" s="185"/>
      <c r="Q38" s="141"/>
      <c r="R38" s="33" t="s">
        <v>73</v>
      </c>
      <c r="S38" s="48"/>
    </row>
    <row r="39" spans="1:20" ht="15.75" thickBot="1" x14ac:dyDescent="0.3">
      <c r="A39" s="173"/>
      <c r="B39" s="145"/>
      <c r="C39" s="148"/>
      <c r="D39" s="148"/>
      <c r="E39" s="36" t="s">
        <v>47</v>
      </c>
      <c r="F39" s="132"/>
      <c r="G39" s="132"/>
      <c r="H39" s="132"/>
      <c r="I39" s="132"/>
      <c r="J39" s="44">
        <v>9.9000000000000005E-2</v>
      </c>
      <c r="K39" s="139"/>
      <c r="L39" s="138"/>
      <c r="M39" s="177"/>
      <c r="N39" s="180"/>
      <c r="O39" s="183"/>
      <c r="P39" s="186"/>
      <c r="Q39" s="142"/>
      <c r="R39" s="39" t="s">
        <v>73</v>
      </c>
      <c r="S39" s="49"/>
    </row>
    <row r="40" spans="1:20" x14ac:dyDescent="0.25">
      <c r="A40" s="173"/>
      <c r="B40" s="143" t="s">
        <v>49</v>
      </c>
      <c r="C40" s="146" t="s">
        <v>43</v>
      </c>
      <c r="D40" s="146" t="s">
        <v>44</v>
      </c>
      <c r="E40" s="26" t="s">
        <v>45</v>
      </c>
      <c r="F40" s="27">
        <v>50.5</v>
      </c>
      <c r="G40" s="27">
        <v>1.56</v>
      </c>
      <c r="H40" s="27">
        <f t="shared" ref="H40:H50" si="7">F40/G40</f>
        <v>32.371794871794869</v>
      </c>
      <c r="I40" s="27">
        <f t="shared" si="0"/>
        <v>78.78</v>
      </c>
      <c r="J40" s="42">
        <v>0.33400000000000002</v>
      </c>
      <c r="K40" s="28">
        <f>I40/'May 2019 Testing'!$C$22</f>
        <v>0.30987278469402302</v>
      </c>
      <c r="L40" s="28">
        <v>0.30969999999999998</v>
      </c>
      <c r="M40" s="150">
        <v>0.4</v>
      </c>
      <c r="N40" s="166">
        <v>-8</v>
      </c>
      <c r="O40" s="156">
        <v>20</v>
      </c>
      <c r="P40" s="159">
        <v>400</v>
      </c>
      <c r="Q40" s="162">
        <v>5</v>
      </c>
      <c r="R40" s="50" t="s">
        <v>73</v>
      </c>
      <c r="S40" s="47"/>
      <c r="T40" t="s">
        <v>85</v>
      </c>
    </row>
    <row r="41" spans="1:20" x14ac:dyDescent="0.25">
      <c r="A41" s="173"/>
      <c r="B41" s="144"/>
      <c r="C41" s="147"/>
      <c r="D41" s="147"/>
      <c r="E41" s="30" t="s">
        <v>46</v>
      </c>
      <c r="F41" s="131">
        <v>50</v>
      </c>
      <c r="G41" s="131">
        <v>1.6</v>
      </c>
      <c r="H41" s="131">
        <f t="shared" si="7"/>
        <v>31.25</v>
      </c>
      <c r="I41" s="131">
        <f t="shared" si="0"/>
        <v>80</v>
      </c>
      <c r="J41" s="55">
        <v>9.9000000000000005E-2</v>
      </c>
      <c r="K41" s="135">
        <f>(I41/2)/'May 2019 Testing'!$G$22</f>
        <v>8.5223538144670791E-2</v>
      </c>
      <c r="L41" s="133">
        <v>9.3780000000000002E-2</v>
      </c>
      <c r="M41" s="151"/>
      <c r="N41" s="167"/>
      <c r="O41" s="157"/>
      <c r="P41" s="160"/>
      <c r="Q41" s="163"/>
      <c r="R41" s="33" t="s">
        <v>73</v>
      </c>
      <c r="S41" s="48"/>
      <c r="T41" t="s">
        <v>86</v>
      </c>
    </row>
    <row r="42" spans="1:20" x14ac:dyDescent="0.25">
      <c r="A42" s="173"/>
      <c r="B42" s="144"/>
      <c r="C42" s="147"/>
      <c r="D42" s="149"/>
      <c r="E42" s="34" t="s">
        <v>47</v>
      </c>
      <c r="F42" s="137"/>
      <c r="G42" s="137"/>
      <c r="H42" s="137"/>
      <c r="I42" s="137"/>
      <c r="J42" s="55">
        <v>9.9000000000000005E-2</v>
      </c>
      <c r="K42" s="136"/>
      <c r="L42" s="134"/>
      <c r="M42" s="151"/>
      <c r="N42" s="167"/>
      <c r="O42" s="157"/>
      <c r="P42" s="160"/>
      <c r="Q42" s="163"/>
      <c r="R42" s="33" t="s">
        <v>73</v>
      </c>
      <c r="S42" s="48"/>
    </row>
    <row r="43" spans="1:20" x14ac:dyDescent="0.25">
      <c r="A43" s="173"/>
      <c r="B43" s="144"/>
      <c r="C43" s="147"/>
      <c r="D43" s="165" t="s">
        <v>48</v>
      </c>
      <c r="E43" s="30" t="s">
        <v>45</v>
      </c>
      <c r="F43" s="35">
        <v>50.9</v>
      </c>
      <c r="G43" s="31">
        <v>1.7</v>
      </c>
      <c r="H43" s="31">
        <f t="shared" si="7"/>
        <v>29.941176470588236</v>
      </c>
      <c r="I43" s="31">
        <f t="shared" si="0"/>
        <v>86.53</v>
      </c>
      <c r="J43" s="43">
        <v>0.34</v>
      </c>
      <c r="K43" s="32">
        <f>I43/'May 2019 Testing'!$C$22</f>
        <v>0.3403565887226937</v>
      </c>
      <c r="L43" s="32">
        <v>0.34</v>
      </c>
      <c r="M43" s="151"/>
      <c r="N43" s="167"/>
      <c r="O43" s="157"/>
      <c r="P43" s="160"/>
      <c r="Q43" s="163"/>
      <c r="R43" s="33" t="s">
        <v>73</v>
      </c>
      <c r="S43" s="48"/>
    </row>
    <row r="44" spans="1:20" x14ac:dyDescent="0.25">
      <c r="A44" s="173"/>
      <c r="B44" s="144"/>
      <c r="C44" s="147"/>
      <c r="D44" s="147"/>
      <c r="E44" s="30" t="s">
        <v>46</v>
      </c>
      <c r="F44" s="131">
        <v>50</v>
      </c>
      <c r="G44" s="131">
        <v>1.63</v>
      </c>
      <c r="H44" s="131">
        <f t="shared" si="7"/>
        <v>30.674846625766872</v>
      </c>
      <c r="I44" s="131">
        <f t="shared" si="0"/>
        <v>81.5</v>
      </c>
      <c r="J44" s="55">
        <v>9.9000000000000005E-2</v>
      </c>
      <c r="K44" s="135">
        <f>(I44/2)/'May 2019 Testing'!$G$22</f>
        <v>8.6821479484883363E-2</v>
      </c>
      <c r="L44" s="133">
        <v>8.677E-2</v>
      </c>
      <c r="M44" s="151"/>
      <c r="N44" s="167"/>
      <c r="O44" s="157"/>
      <c r="P44" s="160"/>
      <c r="Q44" s="163"/>
      <c r="R44" s="33" t="s">
        <v>73</v>
      </c>
      <c r="S44" s="48"/>
    </row>
    <row r="45" spans="1:20" ht="15.75" thickBot="1" x14ac:dyDescent="0.3">
      <c r="A45" s="173"/>
      <c r="B45" s="145"/>
      <c r="C45" s="148"/>
      <c r="D45" s="148"/>
      <c r="E45" s="36" t="s">
        <v>47</v>
      </c>
      <c r="F45" s="132"/>
      <c r="G45" s="132"/>
      <c r="H45" s="132"/>
      <c r="I45" s="132"/>
      <c r="J45" s="56">
        <v>9.9000000000000005E-2</v>
      </c>
      <c r="K45" s="139"/>
      <c r="L45" s="138"/>
      <c r="M45" s="152"/>
      <c r="N45" s="168"/>
      <c r="O45" s="158"/>
      <c r="P45" s="161"/>
      <c r="Q45" s="164"/>
      <c r="R45" s="39" t="s">
        <v>73</v>
      </c>
      <c r="S45" s="49"/>
    </row>
    <row r="46" spans="1:20" ht="15.75" customHeight="1" x14ac:dyDescent="0.25">
      <c r="A46" s="173"/>
      <c r="B46" s="143" t="s">
        <v>50</v>
      </c>
      <c r="C46" s="146" t="s">
        <v>43</v>
      </c>
      <c r="D46" s="146" t="s">
        <v>44</v>
      </c>
      <c r="E46" s="26" t="s">
        <v>45</v>
      </c>
      <c r="F46" s="27">
        <v>60</v>
      </c>
      <c r="G46" s="27">
        <v>1.84</v>
      </c>
      <c r="H46" s="27">
        <f t="shared" si="7"/>
        <v>32.608695652173914</v>
      </c>
      <c r="I46" s="27">
        <f t="shared" si="0"/>
        <v>110.4</v>
      </c>
      <c r="J46" s="42">
        <v>0.47199999999999998</v>
      </c>
      <c r="K46" s="28">
        <f>I46/'May 2019 Testing'!$C$22</f>
        <v>0.4342467051309995</v>
      </c>
      <c r="L46" s="28">
        <v>0.43390000000000001</v>
      </c>
      <c r="M46" s="150">
        <v>0.4</v>
      </c>
      <c r="N46" s="166">
        <v>-8</v>
      </c>
      <c r="O46" s="156">
        <v>20</v>
      </c>
      <c r="P46" s="159">
        <v>400</v>
      </c>
      <c r="Q46" s="162">
        <v>3</v>
      </c>
      <c r="R46" s="29" t="s">
        <v>72</v>
      </c>
      <c r="S46" s="47"/>
      <c r="T46" t="s">
        <v>87</v>
      </c>
    </row>
    <row r="47" spans="1:20" x14ac:dyDescent="0.25">
      <c r="A47" s="173"/>
      <c r="B47" s="144"/>
      <c r="C47" s="147"/>
      <c r="D47" s="147"/>
      <c r="E47" s="30" t="s">
        <v>46</v>
      </c>
      <c r="F47" s="131">
        <v>50</v>
      </c>
      <c r="G47" s="131">
        <v>1.79</v>
      </c>
      <c r="H47" s="131">
        <f t="shared" si="7"/>
        <v>27.932960893854748</v>
      </c>
      <c r="I47" s="131">
        <f t="shared" si="0"/>
        <v>89.5</v>
      </c>
      <c r="J47" s="43">
        <v>9.9000000000000005E-2</v>
      </c>
      <c r="K47" s="135">
        <f>(I47/2)/'May 2019 Testing'!$G$22</f>
        <v>9.534383329935045E-2</v>
      </c>
      <c r="L47" s="133">
        <v>9.5500000000000002E-2</v>
      </c>
      <c r="M47" s="151"/>
      <c r="N47" s="167"/>
      <c r="O47" s="157"/>
      <c r="P47" s="160"/>
      <c r="Q47" s="163"/>
      <c r="R47" s="33" t="s">
        <v>73</v>
      </c>
      <c r="S47" s="48"/>
      <c r="T47" t="s">
        <v>88</v>
      </c>
    </row>
    <row r="48" spans="1:20" x14ac:dyDescent="0.25">
      <c r="A48" s="173"/>
      <c r="B48" s="144"/>
      <c r="C48" s="147"/>
      <c r="D48" s="149"/>
      <c r="E48" s="34" t="s">
        <v>47</v>
      </c>
      <c r="F48" s="137"/>
      <c r="G48" s="137"/>
      <c r="H48" s="137"/>
      <c r="I48" s="137"/>
      <c r="J48" s="43">
        <v>9.9000000000000005E-2</v>
      </c>
      <c r="K48" s="136"/>
      <c r="L48" s="134"/>
      <c r="M48" s="151"/>
      <c r="N48" s="167"/>
      <c r="O48" s="157"/>
      <c r="P48" s="160"/>
      <c r="Q48" s="163"/>
      <c r="R48" s="33" t="s">
        <v>73</v>
      </c>
      <c r="S48" s="48"/>
    </row>
    <row r="49" spans="1:20" x14ac:dyDescent="0.25">
      <c r="A49" s="173"/>
      <c r="B49" s="144"/>
      <c r="C49" s="147"/>
      <c r="D49" s="165" t="s">
        <v>48</v>
      </c>
      <c r="E49" s="30" t="s">
        <v>45</v>
      </c>
      <c r="F49" s="35">
        <v>60.3</v>
      </c>
      <c r="G49" s="31">
        <v>2.02</v>
      </c>
      <c r="H49" s="31">
        <f t="shared" si="7"/>
        <v>29.85148514851485</v>
      </c>
      <c r="I49" s="31">
        <f t="shared" si="0"/>
        <v>121.806</v>
      </c>
      <c r="J49" s="43">
        <v>0.47199999999999998</v>
      </c>
      <c r="K49" s="32">
        <f>I49/'May 2019 Testing'!$C$22</f>
        <v>0.47911099787306632</v>
      </c>
      <c r="L49" s="32">
        <v>0.48</v>
      </c>
      <c r="M49" s="151"/>
      <c r="N49" s="167"/>
      <c r="O49" s="157"/>
      <c r="P49" s="160"/>
      <c r="Q49" s="163"/>
      <c r="R49" s="33" t="s">
        <v>73</v>
      </c>
      <c r="S49" s="48"/>
    </row>
    <row r="50" spans="1:20" x14ac:dyDescent="0.25">
      <c r="A50" s="173"/>
      <c r="B50" s="144"/>
      <c r="C50" s="147"/>
      <c r="D50" s="147"/>
      <c r="E50" s="30" t="s">
        <v>46</v>
      </c>
      <c r="F50" s="131">
        <v>50</v>
      </c>
      <c r="G50" s="131">
        <v>1.63</v>
      </c>
      <c r="H50" s="131">
        <f t="shared" si="7"/>
        <v>30.674846625766872</v>
      </c>
      <c r="I50" s="131">
        <f t="shared" si="0"/>
        <v>81.5</v>
      </c>
      <c r="J50" s="43">
        <v>9.9000000000000005E-2</v>
      </c>
      <c r="K50" s="135">
        <f>(I50/2)/'May 2019 Testing'!$G$22</f>
        <v>8.6821479484883363E-2</v>
      </c>
      <c r="L50" s="133">
        <v>8.6999999999999994E-2</v>
      </c>
      <c r="M50" s="151"/>
      <c r="N50" s="167"/>
      <c r="O50" s="157"/>
      <c r="P50" s="160"/>
      <c r="Q50" s="163"/>
      <c r="R50" s="33" t="s">
        <v>73</v>
      </c>
      <c r="S50" s="48"/>
    </row>
    <row r="51" spans="1:20" ht="15.75" thickBot="1" x14ac:dyDescent="0.3">
      <c r="A51" s="173"/>
      <c r="B51" s="145"/>
      <c r="C51" s="148"/>
      <c r="D51" s="148"/>
      <c r="E51" s="36" t="s">
        <v>47</v>
      </c>
      <c r="F51" s="132"/>
      <c r="G51" s="132"/>
      <c r="H51" s="132"/>
      <c r="I51" s="132"/>
      <c r="J51" s="44">
        <v>9.9000000000000005E-2</v>
      </c>
      <c r="K51" s="139"/>
      <c r="L51" s="138"/>
      <c r="M51" s="152"/>
      <c r="N51" s="168"/>
      <c r="O51" s="158"/>
      <c r="P51" s="161"/>
      <c r="Q51" s="164"/>
      <c r="R51" s="39" t="s">
        <v>73</v>
      </c>
      <c r="S51" s="49"/>
    </row>
    <row r="52" spans="1:20" ht="15.75" customHeight="1" x14ac:dyDescent="0.25">
      <c r="A52" s="173"/>
      <c r="B52" s="143" t="s">
        <v>51</v>
      </c>
      <c r="C52" s="146" t="s">
        <v>43</v>
      </c>
      <c r="D52" s="146" t="s">
        <v>44</v>
      </c>
      <c r="E52" s="26" t="s">
        <v>45</v>
      </c>
      <c r="F52" s="27">
        <v>60</v>
      </c>
      <c r="G52" s="27">
        <v>1.89</v>
      </c>
      <c r="H52" s="27">
        <f t="shared" ref="H52:H56" si="8">F52/G52</f>
        <v>31.746031746031747</v>
      </c>
      <c r="I52" s="27">
        <f t="shared" ref="I52:I56" si="9">F52*G52</f>
        <v>113.39999999999999</v>
      </c>
      <c r="J52" s="42">
        <v>0.47199999999999998</v>
      </c>
      <c r="K52" s="28">
        <f>I52/'May 2019 Testing'!$C$22</f>
        <v>0.44604688733564618</v>
      </c>
      <c r="L52" s="28">
        <v>0.44500000000000001</v>
      </c>
      <c r="M52" s="150">
        <v>0.4</v>
      </c>
      <c r="N52" s="166">
        <v>-8</v>
      </c>
      <c r="O52" s="156">
        <v>20</v>
      </c>
      <c r="P52" s="159">
        <v>400</v>
      </c>
      <c r="Q52" s="162">
        <v>3</v>
      </c>
      <c r="R52" s="29" t="s">
        <v>72</v>
      </c>
      <c r="S52" s="47"/>
      <c r="T52" t="s">
        <v>89</v>
      </c>
    </row>
    <row r="53" spans="1:20" x14ac:dyDescent="0.25">
      <c r="A53" s="173"/>
      <c r="B53" s="144"/>
      <c r="C53" s="147"/>
      <c r="D53" s="147"/>
      <c r="E53" s="30" t="s">
        <v>46</v>
      </c>
      <c r="F53" s="131">
        <v>50</v>
      </c>
      <c r="G53" s="131">
        <v>1.76</v>
      </c>
      <c r="H53" s="131">
        <f t="shared" si="8"/>
        <v>28.40909090909091</v>
      </c>
      <c r="I53" s="131">
        <f t="shared" si="9"/>
        <v>88</v>
      </c>
      <c r="J53" s="43">
        <v>9.9000000000000005E-2</v>
      </c>
      <c r="K53" s="135">
        <f>(I53/2)/'May 2019 Testing'!$G$22</f>
        <v>9.3745891959137864E-2</v>
      </c>
      <c r="L53" s="133">
        <v>9.6000000000000002E-2</v>
      </c>
      <c r="M53" s="151"/>
      <c r="N53" s="167"/>
      <c r="O53" s="157"/>
      <c r="P53" s="160"/>
      <c r="Q53" s="163"/>
      <c r="R53" s="33" t="s">
        <v>73</v>
      </c>
      <c r="S53" s="48"/>
      <c r="T53" t="s">
        <v>90</v>
      </c>
    </row>
    <row r="54" spans="1:20" x14ac:dyDescent="0.25">
      <c r="A54" s="173"/>
      <c r="B54" s="144"/>
      <c r="C54" s="147"/>
      <c r="D54" s="149"/>
      <c r="E54" s="34" t="s">
        <v>47</v>
      </c>
      <c r="F54" s="137"/>
      <c r="G54" s="137"/>
      <c r="H54" s="137"/>
      <c r="I54" s="137"/>
      <c r="J54" s="43">
        <v>9.9000000000000005E-2</v>
      </c>
      <c r="K54" s="136"/>
      <c r="L54" s="134"/>
      <c r="M54" s="151"/>
      <c r="N54" s="167"/>
      <c r="O54" s="157"/>
      <c r="P54" s="160"/>
      <c r="Q54" s="163"/>
      <c r="R54" s="33" t="s">
        <v>73</v>
      </c>
      <c r="S54" s="48"/>
      <c r="T54" t="s">
        <v>91</v>
      </c>
    </row>
    <row r="55" spans="1:20" x14ac:dyDescent="0.25">
      <c r="A55" s="173"/>
      <c r="B55" s="144"/>
      <c r="C55" s="147"/>
      <c r="D55" s="165" t="s">
        <v>48</v>
      </c>
      <c r="E55" s="30" t="s">
        <v>45</v>
      </c>
      <c r="F55" s="35">
        <v>60.3</v>
      </c>
      <c r="G55" s="31">
        <v>2.02</v>
      </c>
      <c r="H55" s="31">
        <f t="shared" si="8"/>
        <v>29.85148514851485</v>
      </c>
      <c r="I55" s="31">
        <f t="shared" si="9"/>
        <v>121.806</v>
      </c>
      <c r="J55" s="43">
        <v>0.47199999999999998</v>
      </c>
      <c r="K55" s="32">
        <f>I55/'May 2019 Testing'!$C$22</f>
        <v>0.47911099787306632</v>
      </c>
      <c r="L55" s="32">
        <v>0.48</v>
      </c>
      <c r="M55" s="151"/>
      <c r="N55" s="167"/>
      <c r="O55" s="157"/>
      <c r="P55" s="160"/>
      <c r="Q55" s="163"/>
      <c r="R55" s="33" t="s">
        <v>73</v>
      </c>
      <c r="S55" s="48"/>
      <c r="T55" t="s">
        <v>92</v>
      </c>
    </row>
    <row r="56" spans="1:20" x14ac:dyDescent="0.25">
      <c r="A56" s="173"/>
      <c r="B56" s="144"/>
      <c r="C56" s="147"/>
      <c r="D56" s="147"/>
      <c r="E56" s="30" t="s">
        <v>46</v>
      </c>
      <c r="F56" s="131">
        <v>50</v>
      </c>
      <c r="G56" s="131">
        <v>1.66</v>
      </c>
      <c r="H56" s="131">
        <f t="shared" si="8"/>
        <v>30.120481927710845</v>
      </c>
      <c r="I56" s="131">
        <f t="shared" si="9"/>
        <v>83</v>
      </c>
      <c r="J56" s="43">
        <v>9.9000000000000005E-2</v>
      </c>
      <c r="K56" s="135">
        <f>(I56/2)/'May 2019 Testing'!$G$22</f>
        <v>8.8419420825095948E-2</v>
      </c>
      <c r="L56" s="133">
        <v>8.5500000000000007E-2</v>
      </c>
      <c r="M56" s="151"/>
      <c r="N56" s="167"/>
      <c r="O56" s="157"/>
      <c r="P56" s="160"/>
      <c r="Q56" s="163"/>
      <c r="R56" s="33" t="s">
        <v>73</v>
      </c>
      <c r="S56" s="48"/>
    </row>
    <row r="57" spans="1:20" ht="15.75" thickBot="1" x14ac:dyDescent="0.3">
      <c r="A57" s="173"/>
      <c r="B57" s="145"/>
      <c r="C57" s="148"/>
      <c r="D57" s="148"/>
      <c r="E57" s="36" t="s">
        <v>47</v>
      </c>
      <c r="F57" s="132"/>
      <c r="G57" s="132"/>
      <c r="H57" s="132"/>
      <c r="I57" s="132"/>
      <c r="J57" s="44">
        <v>9.9000000000000005E-2</v>
      </c>
      <c r="K57" s="139"/>
      <c r="L57" s="138"/>
      <c r="M57" s="152"/>
      <c r="N57" s="168"/>
      <c r="O57" s="158"/>
      <c r="P57" s="161"/>
      <c r="Q57" s="164"/>
      <c r="R57" s="39" t="s">
        <v>73</v>
      </c>
      <c r="S57" s="49"/>
    </row>
    <row r="58" spans="1:20" ht="15.75" customHeight="1" x14ac:dyDescent="0.25">
      <c r="A58" s="173"/>
      <c r="B58" s="143" t="s">
        <v>53</v>
      </c>
      <c r="C58" s="146" t="s">
        <v>43</v>
      </c>
      <c r="D58" s="146" t="s">
        <v>44</v>
      </c>
      <c r="E58" s="26" t="s">
        <v>45</v>
      </c>
      <c r="F58" s="27">
        <v>60</v>
      </c>
      <c r="G58" s="27">
        <v>1.84</v>
      </c>
      <c r="H58" s="27">
        <f t="shared" ref="H58:H62" si="10">F58/G58</f>
        <v>32.608695652173914</v>
      </c>
      <c r="I58" s="27">
        <f t="shared" ref="I58:I62" si="11">F58*G58</f>
        <v>110.4</v>
      </c>
      <c r="J58" s="42">
        <v>0.47199999999999998</v>
      </c>
      <c r="K58" s="28">
        <f>I58/'May 2019 Testing'!$C$22</f>
        <v>0.4342467051309995</v>
      </c>
      <c r="L58" s="28">
        <v>0.434</v>
      </c>
      <c r="M58" s="150">
        <v>0.4</v>
      </c>
      <c r="N58" s="166">
        <v>-8</v>
      </c>
      <c r="O58" s="156">
        <v>20</v>
      </c>
      <c r="P58" s="159">
        <v>400</v>
      </c>
      <c r="Q58" s="162">
        <v>3</v>
      </c>
      <c r="R58" s="29" t="s">
        <v>72</v>
      </c>
      <c r="S58" s="47"/>
      <c r="T58" t="s">
        <v>93</v>
      </c>
    </row>
    <row r="59" spans="1:20" x14ac:dyDescent="0.25">
      <c r="A59" s="173"/>
      <c r="B59" s="144"/>
      <c r="C59" s="147"/>
      <c r="D59" s="147"/>
      <c r="E59" s="30" t="s">
        <v>46</v>
      </c>
      <c r="F59" s="131">
        <v>60.1</v>
      </c>
      <c r="G59" s="131">
        <v>2.09</v>
      </c>
      <c r="H59" s="131">
        <f t="shared" si="10"/>
        <v>28.755980861244023</v>
      </c>
      <c r="I59" s="131">
        <f t="shared" si="11"/>
        <v>125.60899999999999</v>
      </c>
      <c r="J59" s="43">
        <v>0.14199999999999999</v>
      </c>
      <c r="K59" s="135">
        <f>(I59/2)/'May 2019 Testing'!$G$22</f>
        <v>0.13381054253517441</v>
      </c>
      <c r="L59" s="133">
        <v>0.13589999999999999</v>
      </c>
      <c r="M59" s="151"/>
      <c r="N59" s="167"/>
      <c r="O59" s="157"/>
      <c r="P59" s="160"/>
      <c r="Q59" s="163"/>
      <c r="R59" s="33" t="s">
        <v>73</v>
      </c>
      <c r="S59" s="48"/>
      <c r="T59" t="s">
        <v>94</v>
      </c>
    </row>
    <row r="60" spans="1:20" x14ac:dyDescent="0.25">
      <c r="A60" s="173"/>
      <c r="B60" s="144"/>
      <c r="C60" s="147"/>
      <c r="D60" s="149"/>
      <c r="E60" s="34" t="s">
        <v>47</v>
      </c>
      <c r="F60" s="137"/>
      <c r="G60" s="137"/>
      <c r="H60" s="137"/>
      <c r="I60" s="137"/>
      <c r="J60" s="43">
        <v>0.14199999999999999</v>
      </c>
      <c r="K60" s="136"/>
      <c r="L60" s="134"/>
      <c r="M60" s="151"/>
      <c r="N60" s="167"/>
      <c r="O60" s="157"/>
      <c r="P60" s="160"/>
      <c r="Q60" s="163"/>
      <c r="R60" s="33" t="s">
        <v>73</v>
      </c>
      <c r="S60" s="48"/>
    </row>
    <row r="61" spans="1:20" x14ac:dyDescent="0.25">
      <c r="A61" s="173"/>
      <c r="B61" s="144"/>
      <c r="C61" s="147"/>
      <c r="D61" s="165" t="s">
        <v>48</v>
      </c>
      <c r="E61" s="30" t="s">
        <v>45</v>
      </c>
      <c r="F61" s="35">
        <v>60.3</v>
      </c>
      <c r="G61" s="31">
        <v>2.02</v>
      </c>
      <c r="H61" s="31">
        <f t="shared" si="10"/>
        <v>29.85148514851485</v>
      </c>
      <c r="I61" s="31">
        <f t="shared" si="11"/>
        <v>121.806</v>
      </c>
      <c r="J61" s="43">
        <v>0.47199999999999998</v>
      </c>
      <c r="K61" s="32">
        <f>I61/'May 2019 Testing'!$C$22</f>
        <v>0.47911099787306632</v>
      </c>
      <c r="L61" s="32">
        <v>0.48</v>
      </c>
      <c r="M61" s="151"/>
      <c r="N61" s="167"/>
      <c r="O61" s="157"/>
      <c r="P61" s="160"/>
      <c r="Q61" s="163"/>
      <c r="R61" s="33" t="s">
        <v>72</v>
      </c>
      <c r="S61" s="48"/>
    </row>
    <row r="62" spans="1:20" x14ac:dyDescent="0.25">
      <c r="A62" s="173"/>
      <c r="B62" s="144"/>
      <c r="C62" s="147"/>
      <c r="D62" s="147"/>
      <c r="E62" s="30" t="s">
        <v>46</v>
      </c>
      <c r="F62" s="131">
        <v>60.5</v>
      </c>
      <c r="G62" s="131">
        <v>1.89</v>
      </c>
      <c r="H62" s="131">
        <f t="shared" si="10"/>
        <v>32.010582010582013</v>
      </c>
      <c r="I62" s="131">
        <f t="shared" si="11"/>
        <v>114.345</v>
      </c>
      <c r="J62" s="43">
        <v>0.14199999999999999</v>
      </c>
      <c r="K62" s="135">
        <f>(I62/2)/'May 2019 Testing'!$G$22</f>
        <v>0.12181106836440476</v>
      </c>
      <c r="L62" s="133">
        <v>0.122</v>
      </c>
      <c r="M62" s="151"/>
      <c r="N62" s="167"/>
      <c r="O62" s="157"/>
      <c r="P62" s="160"/>
      <c r="Q62" s="163"/>
      <c r="R62" s="33" t="s">
        <v>73</v>
      </c>
      <c r="S62" s="48"/>
    </row>
    <row r="63" spans="1:20" ht="15.75" thickBot="1" x14ac:dyDescent="0.3">
      <c r="A63" s="173"/>
      <c r="B63" s="145"/>
      <c r="C63" s="148"/>
      <c r="D63" s="148"/>
      <c r="E63" s="36" t="s">
        <v>47</v>
      </c>
      <c r="F63" s="132"/>
      <c r="G63" s="132"/>
      <c r="H63" s="132"/>
      <c r="I63" s="132"/>
      <c r="J63" s="44">
        <v>0.14199999999999999</v>
      </c>
      <c r="K63" s="139"/>
      <c r="L63" s="138"/>
      <c r="M63" s="152"/>
      <c r="N63" s="168"/>
      <c r="O63" s="158"/>
      <c r="P63" s="161"/>
      <c r="Q63" s="164"/>
      <c r="R63" s="39" t="s">
        <v>73</v>
      </c>
      <c r="S63" s="49"/>
    </row>
    <row r="64" spans="1:20" ht="15.75" customHeight="1" x14ac:dyDescent="0.25">
      <c r="A64" s="173"/>
      <c r="B64" s="143" t="s">
        <v>54</v>
      </c>
      <c r="C64" s="146" t="s">
        <v>43</v>
      </c>
      <c r="D64" s="146" t="s">
        <v>44</v>
      </c>
      <c r="E64" s="26" t="s">
        <v>45</v>
      </c>
      <c r="F64" s="27">
        <v>60</v>
      </c>
      <c r="G64" s="27">
        <v>1.84</v>
      </c>
      <c r="H64" s="27">
        <f t="shared" ref="H64:H68" si="12">F64/G64</f>
        <v>32.608695652173914</v>
      </c>
      <c r="I64" s="27">
        <f t="shared" ref="I64:I68" si="13">F64*G64</f>
        <v>110.4</v>
      </c>
      <c r="J64" s="42">
        <v>0.47199999999999998</v>
      </c>
      <c r="K64" s="28">
        <f>I64/'May 2019 Testing'!$C$22</f>
        <v>0.4342467051309995</v>
      </c>
      <c r="L64" s="28">
        <v>0.43390000000000001</v>
      </c>
      <c r="M64" s="150">
        <v>0.4</v>
      </c>
      <c r="N64" s="166">
        <v>-8</v>
      </c>
      <c r="O64" s="156">
        <v>20</v>
      </c>
      <c r="P64" s="159">
        <v>400</v>
      </c>
      <c r="Q64" s="162">
        <v>3</v>
      </c>
      <c r="R64" s="29" t="s">
        <v>72</v>
      </c>
      <c r="S64" s="47"/>
      <c r="T64" t="s">
        <v>95</v>
      </c>
    </row>
    <row r="65" spans="1:20" x14ac:dyDescent="0.25">
      <c r="A65" s="173"/>
      <c r="B65" s="144"/>
      <c r="C65" s="147"/>
      <c r="D65" s="147"/>
      <c r="E65" s="30" t="s">
        <v>46</v>
      </c>
      <c r="F65" s="131">
        <v>60.1</v>
      </c>
      <c r="G65" s="131">
        <v>2.12</v>
      </c>
      <c r="H65" s="131">
        <f t="shared" si="12"/>
        <v>28.349056603773583</v>
      </c>
      <c r="I65" s="131">
        <f t="shared" si="13"/>
        <v>127.41200000000001</v>
      </c>
      <c r="J65" s="55">
        <v>0.14199999999999999</v>
      </c>
      <c r="K65" s="135">
        <f>(I65/2)/'May 2019 Testing'!$G$22</f>
        <v>0.13573126802610994</v>
      </c>
      <c r="L65" s="133">
        <v>0.13589999999999999</v>
      </c>
      <c r="M65" s="151"/>
      <c r="N65" s="167"/>
      <c r="O65" s="157"/>
      <c r="P65" s="160"/>
      <c r="Q65" s="163"/>
      <c r="R65" s="33" t="s">
        <v>73</v>
      </c>
      <c r="S65" s="48"/>
      <c r="T65" t="s">
        <v>93</v>
      </c>
    </row>
    <row r="66" spans="1:20" x14ac:dyDescent="0.25">
      <c r="A66" s="173"/>
      <c r="B66" s="144"/>
      <c r="C66" s="147"/>
      <c r="D66" s="149"/>
      <c r="E66" s="34" t="s">
        <v>47</v>
      </c>
      <c r="F66" s="137"/>
      <c r="G66" s="137"/>
      <c r="H66" s="137"/>
      <c r="I66" s="137"/>
      <c r="J66" s="55">
        <v>0.14199999999999999</v>
      </c>
      <c r="K66" s="136"/>
      <c r="L66" s="134"/>
      <c r="M66" s="151"/>
      <c r="N66" s="167"/>
      <c r="O66" s="157"/>
      <c r="P66" s="160"/>
      <c r="Q66" s="163"/>
      <c r="R66" s="33" t="s">
        <v>73</v>
      </c>
      <c r="S66" s="48"/>
      <c r="T66" t="s">
        <v>94</v>
      </c>
    </row>
    <row r="67" spans="1:20" x14ac:dyDescent="0.25">
      <c r="A67" s="173"/>
      <c r="B67" s="144"/>
      <c r="C67" s="147"/>
      <c r="D67" s="165" t="s">
        <v>48</v>
      </c>
      <c r="E67" s="30" t="s">
        <v>45</v>
      </c>
      <c r="F67" s="35">
        <v>60.3</v>
      </c>
      <c r="G67" s="31">
        <v>2.02</v>
      </c>
      <c r="H67" s="31">
        <f t="shared" si="12"/>
        <v>29.85148514851485</v>
      </c>
      <c r="I67" s="31">
        <f t="shared" si="13"/>
        <v>121.806</v>
      </c>
      <c r="J67" s="43">
        <v>0.47199999999999998</v>
      </c>
      <c r="K67" s="32">
        <f>I67/'May 2019 Testing'!$C$22</f>
        <v>0.47911099787306632</v>
      </c>
      <c r="L67" s="32">
        <v>0.48</v>
      </c>
      <c r="M67" s="151"/>
      <c r="N67" s="167"/>
      <c r="O67" s="157"/>
      <c r="P67" s="160"/>
      <c r="Q67" s="163"/>
      <c r="R67" s="33" t="s">
        <v>72</v>
      </c>
      <c r="S67" s="48"/>
    </row>
    <row r="68" spans="1:20" x14ac:dyDescent="0.25">
      <c r="A68" s="173"/>
      <c r="B68" s="144"/>
      <c r="C68" s="147"/>
      <c r="D68" s="147"/>
      <c r="E68" s="30" t="s">
        <v>46</v>
      </c>
      <c r="F68" s="131">
        <v>60.5</v>
      </c>
      <c r="G68" s="131">
        <v>1.93</v>
      </c>
      <c r="H68" s="131">
        <f t="shared" si="12"/>
        <v>31.347150259067359</v>
      </c>
      <c r="I68" s="131">
        <f t="shared" si="13"/>
        <v>116.765</v>
      </c>
      <c r="J68" s="55">
        <v>0.14199999999999999</v>
      </c>
      <c r="K68" s="135">
        <f>(I68/2)/'May 2019 Testing'!$G$22</f>
        <v>0.12438908039328106</v>
      </c>
      <c r="L68" s="133">
        <v>0.124</v>
      </c>
      <c r="M68" s="151"/>
      <c r="N68" s="167"/>
      <c r="O68" s="157"/>
      <c r="P68" s="160"/>
      <c r="Q68" s="163"/>
      <c r="R68" s="33" t="s">
        <v>73</v>
      </c>
      <c r="S68" s="48"/>
    </row>
    <row r="69" spans="1:20" ht="15.75" thickBot="1" x14ac:dyDescent="0.3">
      <c r="A69" s="173"/>
      <c r="B69" s="145"/>
      <c r="C69" s="148"/>
      <c r="D69" s="148"/>
      <c r="E69" s="36" t="s">
        <v>47</v>
      </c>
      <c r="F69" s="132"/>
      <c r="G69" s="132"/>
      <c r="H69" s="132"/>
      <c r="I69" s="132"/>
      <c r="J69" s="56">
        <v>0.14199999999999999</v>
      </c>
      <c r="K69" s="139"/>
      <c r="L69" s="138"/>
      <c r="M69" s="152"/>
      <c r="N69" s="168"/>
      <c r="O69" s="158"/>
      <c r="P69" s="161"/>
      <c r="Q69" s="164"/>
      <c r="R69" s="39" t="s">
        <v>73</v>
      </c>
      <c r="S69" s="49"/>
    </row>
    <row r="70" spans="1:20" ht="15.75" customHeight="1" x14ac:dyDescent="0.25">
      <c r="A70" s="173"/>
      <c r="B70" s="143" t="s">
        <v>55</v>
      </c>
      <c r="C70" s="146" t="s">
        <v>43</v>
      </c>
      <c r="D70" s="146" t="s">
        <v>44</v>
      </c>
      <c r="E70" s="26" t="s">
        <v>45</v>
      </c>
      <c r="F70" s="27">
        <v>50.2</v>
      </c>
      <c r="G70" s="27">
        <v>1.51</v>
      </c>
      <c r="H70" s="27">
        <f t="shared" ref="H70:H74" si="14">F70/G70</f>
        <v>33.245033112582782</v>
      </c>
      <c r="I70" s="27">
        <f t="shared" ref="I70:I74" si="15">F70*G70</f>
        <v>75.802000000000007</v>
      </c>
      <c r="J70" s="42">
        <v>0.33</v>
      </c>
      <c r="K70" s="28">
        <f>I70/'May 2019 Testing'!$C$22</f>
        <v>0.29815913715887704</v>
      </c>
      <c r="L70" s="28">
        <v>0.29899999999999999</v>
      </c>
      <c r="M70" s="150">
        <v>0.4</v>
      </c>
      <c r="N70" s="166">
        <v>-8</v>
      </c>
      <c r="O70" s="156">
        <v>20</v>
      </c>
      <c r="P70" s="159">
        <v>400</v>
      </c>
      <c r="Q70" s="162">
        <v>3</v>
      </c>
      <c r="R70" s="29" t="s">
        <v>73</v>
      </c>
      <c r="S70" s="47"/>
      <c r="T70" t="s">
        <v>96</v>
      </c>
    </row>
    <row r="71" spans="1:20" x14ac:dyDescent="0.25">
      <c r="A71" s="173"/>
      <c r="B71" s="144"/>
      <c r="C71" s="147"/>
      <c r="D71" s="147"/>
      <c r="E71" s="30" t="s">
        <v>46</v>
      </c>
      <c r="F71" s="131">
        <v>60.1</v>
      </c>
      <c r="G71" s="131">
        <v>2.12</v>
      </c>
      <c r="H71" s="131">
        <f t="shared" si="14"/>
        <v>28.349056603773583</v>
      </c>
      <c r="I71" s="131">
        <f t="shared" si="15"/>
        <v>127.41200000000001</v>
      </c>
      <c r="J71" s="43">
        <v>0.14199999999999999</v>
      </c>
      <c r="K71" s="135">
        <f>(I71/2)/'May 2019 Testing'!$G$22</f>
        <v>0.13573126802610994</v>
      </c>
      <c r="L71" s="133">
        <v>0.13600000000000001</v>
      </c>
      <c r="M71" s="151"/>
      <c r="N71" s="167"/>
      <c r="O71" s="157"/>
      <c r="P71" s="160"/>
      <c r="Q71" s="163"/>
      <c r="R71" s="33" t="s">
        <v>73</v>
      </c>
      <c r="S71" s="48"/>
      <c r="T71" t="s">
        <v>97</v>
      </c>
    </row>
    <row r="72" spans="1:20" x14ac:dyDescent="0.25">
      <c r="A72" s="173"/>
      <c r="B72" s="144"/>
      <c r="C72" s="147"/>
      <c r="D72" s="149"/>
      <c r="E72" s="34" t="s">
        <v>47</v>
      </c>
      <c r="F72" s="137"/>
      <c r="G72" s="137"/>
      <c r="H72" s="137"/>
      <c r="I72" s="137"/>
      <c r="J72" s="43">
        <v>0.14199999999999999</v>
      </c>
      <c r="K72" s="136"/>
      <c r="L72" s="134"/>
      <c r="M72" s="151"/>
      <c r="N72" s="167"/>
      <c r="O72" s="157"/>
      <c r="P72" s="160"/>
      <c r="Q72" s="163"/>
      <c r="R72" s="33" t="s">
        <v>73</v>
      </c>
      <c r="S72" s="48"/>
      <c r="T72" t="s">
        <v>98</v>
      </c>
    </row>
    <row r="73" spans="1:20" x14ac:dyDescent="0.25">
      <c r="A73" s="173"/>
      <c r="B73" s="144"/>
      <c r="C73" s="147"/>
      <c r="D73" s="165" t="s">
        <v>48</v>
      </c>
      <c r="E73" s="30" t="s">
        <v>45</v>
      </c>
      <c r="F73" s="35">
        <v>50.8</v>
      </c>
      <c r="G73" s="31">
        <v>1.7</v>
      </c>
      <c r="H73" s="31">
        <f t="shared" si="14"/>
        <v>29.882352941176471</v>
      </c>
      <c r="I73" s="31">
        <f t="shared" si="15"/>
        <v>86.36</v>
      </c>
      <c r="J73" s="43">
        <v>0.33800000000000002</v>
      </c>
      <c r="K73" s="32">
        <f>I73/'May 2019 Testing'!$C$22</f>
        <v>0.33968791173109708</v>
      </c>
      <c r="L73" s="32">
        <v>0.33900000000000002</v>
      </c>
      <c r="M73" s="151"/>
      <c r="N73" s="167"/>
      <c r="O73" s="157"/>
      <c r="P73" s="160"/>
      <c r="Q73" s="163"/>
      <c r="R73" s="33" t="s">
        <v>72</v>
      </c>
      <c r="S73" s="48"/>
    </row>
    <row r="74" spans="1:20" x14ac:dyDescent="0.25">
      <c r="A74" s="173"/>
      <c r="B74" s="144"/>
      <c r="C74" s="147"/>
      <c r="D74" s="147"/>
      <c r="E74" s="30" t="s">
        <v>46</v>
      </c>
      <c r="F74" s="131">
        <v>60.5</v>
      </c>
      <c r="G74" s="131">
        <v>1.89</v>
      </c>
      <c r="H74" s="131">
        <f t="shared" si="14"/>
        <v>32.010582010582013</v>
      </c>
      <c r="I74" s="131">
        <f t="shared" si="15"/>
        <v>114.345</v>
      </c>
      <c r="J74" s="43">
        <v>0.14199999999999999</v>
      </c>
      <c r="K74" s="135">
        <f>(I74/2)/'May 2019 Testing'!$G$22</f>
        <v>0.12181106836440476</v>
      </c>
      <c r="L74" s="133">
        <v>0.122</v>
      </c>
      <c r="M74" s="151"/>
      <c r="N74" s="167"/>
      <c r="O74" s="157"/>
      <c r="P74" s="160"/>
      <c r="Q74" s="163"/>
      <c r="R74" s="33" t="s">
        <v>73</v>
      </c>
      <c r="S74" s="48"/>
    </row>
    <row r="75" spans="1:20" ht="15.75" thickBot="1" x14ac:dyDescent="0.3">
      <c r="A75" s="173"/>
      <c r="B75" s="145"/>
      <c r="C75" s="148"/>
      <c r="D75" s="148"/>
      <c r="E75" s="36" t="s">
        <v>47</v>
      </c>
      <c r="F75" s="132"/>
      <c r="G75" s="132"/>
      <c r="H75" s="132"/>
      <c r="I75" s="132"/>
      <c r="J75" s="44">
        <v>0.14199999999999999</v>
      </c>
      <c r="K75" s="139"/>
      <c r="L75" s="138"/>
      <c r="M75" s="152"/>
      <c r="N75" s="168"/>
      <c r="O75" s="158"/>
      <c r="P75" s="161"/>
      <c r="Q75" s="164"/>
      <c r="R75" s="39" t="s">
        <v>73</v>
      </c>
      <c r="S75" s="49"/>
    </row>
    <row r="76" spans="1:20" ht="15.75" customHeight="1" x14ac:dyDescent="0.25">
      <c r="A76" s="173"/>
      <c r="B76" s="143" t="s">
        <v>56</v>
      </c>
      <c r="C76" s="146" t="s">
        <v>43</v>
      </c>
      <c r="D76" s="146" t="s">
        <v>44</v>
      </c>
      <c r="E76" s="26" t="s">
        <v>45</v>
      </c>
      <c r="F76" s="27">
        <v>50.2</v>
      </c>
      <c r="G76" s="27">
        <v>1.56</v>
      </c>
      <c r="H76" s="27">
        <f t="shared" ref="H76:H80" si="16">F76/G76</f>
        <v>32.179487179487182</v>
      </c>
      <c r="I76" s="27">
        <f t="shared" ref="I76:I80" si="17">F76*G76</f>
        <v>78.312000000000012</v>
      </c>
      <c r="J76" s="42">
        <v>0.33</v>
      </c>
      <c r="K76" s="28">
        <f>I76/'May 2019 Testing'!$C$22</f>
        <v>0.30803195627009816</v>
      </c>
      <c r="L76" s="28">
        <v>0.30790000000000001</v>
      </c>
      <c r="M76" s="150">
        <v>0.4</v>
      </c>
      <c r="N76" s="166">
        <v>-8</v>
      </c>
      <c r="O76" s="156">
        <v>20</v>
      </c>
      <c r="P76" s="159">
        <v>400</v>
      </c>
      <c r="Q76" s="162">
        <v>3</v>
      </c>
      <c r="R76" s="29" t="s">
        <v>73</v>
      </c>
      <c r="S76" s="47"/>
      <c r="T76" t="s">
        <v>99</v>
      </c>
    </row>
    <row r="77" spans="1:20" x14ac:dyDescent="0.25">
      <c r="A77" s="173"/>
      <c r="B77" s="144"/>
      <c r="C77" s="147"/>
      <c r="D77" s="147"/>
      <c r="E77" s="30" t="s">
        <v>46</v>
      </c>
      <c r="F77" s="131">
        <v>60.1</v>
      </c>
      <c r="G77" s="131">
        <v>2.09</v>
      </c>
      <c r="H77" s="131">
        <f t="shared" si="16"/>
        <v>28.755980861244023</v>
      </c>
      <c r="I77" s="131">
        <f t="shared" si="17"/>
        <v>125.60899999999999</v>
      </c>
      <c r="J77" s="43">
        <v>0.14199999999999999</v>
      </c>
      <c r="K77" s="135">
        <f>(I77/2)/'May 2019 Testing'!$G$22</f>
        <v>0.13381054253517441</v>
      </c>
      <c r="L77" s="133">
        <v>0.13800000000000001</v>
      </c>
      <c r="M77" s="151"/>
      <c r="N77" s="167"/>
      <c r="O77" s="157"/>
      <c r="P77" s="160"/>
      <c r="Q77" s="163"/>
      <c r="R77" s="33" t="s">
        <v>73</v>
      </c>
      <c r="S77" s="48"/>
      <c r="T77" t="s">
        <v>100</v>
      </c>
    </row>
    <row r="78" spans="1:20" x14ac:dyDescent="0.25">
      <c r="A78" s="173"/>
      <c r="B78" s="144"/>
      <c r="C78" s="147"/>
      <c r="D78" s="149"/>
      <c r="E78" s="34" t="s">
        <v>47</v>
      </c>
      <c r="F78" s="137"/>
      <c r="G78" s="137"/>
      <c r="H78" s="137"/>
      <c r="I78" s="137"/>
      <c r="J78" s="43">
        <v>0.14199999999999999</v>
      </c>
      <c r="K78" s="136"/>
      <c r="L78" s="134"/>
      <c r="M78" s="151"/>
      <c r="N78" s="167"/>
      <c r="O78" s="157"/>
      <c r="P78" s="160"/>
      <c r="Q78" s="163"/>
      <c r="R78" s="33" t="s">
        <v>73</v>
      </c>
      <c r="S78" s="48"/>
      <c r="T78" t="s">
        <v>98</v>
      </c>
    </row>
    <row r="79" spans="1:20" x14ac:dyDescent="0.25">
      <c r="A79" s="173"/>
      <c r="B79" s="144"/>
      <c r="C79" s="147"/>
      <c r="D79" s="165" t="s">
        <v>48</v>
      </c>
      <c r="E79" s="30" t="s">
        <v>45</v>
      </c>
      <c r="F79" s="35">
        <v>50.8</v>
      </c>
      <c r="G79" s="31">
        <v>1.7</v>
      </c>
      <c r="H79" s="31">
        <f t="shared" si="16"/>
        <v>29.882352941176471</v>
      </c>
      <c r="I79" s="31">
        <f t="shared" si="17"/>
        <v>86.36</v>
      </c>
      <c r="J79" s="43">
        <v>0.33800000000000002</v>
      </c>
      <c r="K79" s="32">
        <f>I79/'May 2019 Testing'!$C$22</f>
        <v>0.33968791173109708</v>
      </c>
      <c r="L79" s="32">
        <v>0.33900000000000002</v>
      </c>
      <c r="M79" s="151"/>
      <c r="N79" s="167"/>
      <c r="O79" s="157"/>
      <c r="P79" s="160"/>
      <c r="Q79" s="163"/>
      <c r="R79" s="33" t="s">
        <v>72</v>
      </c>
      <c r="S79" s="48"/>
    </row>
    <row r="80" spans="1:20" x14ac:dyDescent="0.25">
      <c r="A80" s="173"/>
      <c r="B80" s="144"/>
      <c r="C80" s="147"/>
      <c r="D80" s="147"/>
      <c r="E80" s="30" t="s">
        <v>46</v>
      </c>
      <c r="F80" s="131">
        <v>60.5</v>
      </c>
      <c r="G80" s="131">
        <v>1.89</v>
      </c>
      <c r="H80" s="131">
        <f t="shared" si="16"/>
        <v>32.010582010582013</v>
      </c>
      <c r="I80" s="131">
        <f t="shared" si="17"/>
        <v>114.345</v>
      </c>
      <c r="J80" s="43">
        <v>0.14199999999999999</v>
      </c>
      <c r="K80" s="135">
        <f>(I80/2)/'May 2019 Testing'!$G$22</f>
        <v>0.12181106836440476</v>
      </c>
      <c r="L80" s="133">
        <v>0.122</v>
      </c>
      <c r="M80" s="151"/>
      <c r="N80" s="167"/>
      <c r="O80" s="157"/>
      <c r="P80" s="160"/>
      <c r="Q80" s="163"/>
      <c r="R80" s="33" t="s">
        <v>73</v>
      </c>
      <c r="S80" s="48"/>
    </row>
    <row r="81" spans="1:20" ht="15.75" thickBot="1" x14ac:dyDescent="0.3">
      <c r="A81" s="173"/>
      <c r="B81" s="145"/>
      <c r="C81" s="148"/>
      <c r="D81" s="148"/>
      <c r="E81" s="36" t="s">
        <v>47</v>
      </c>
      <c r="F81" s="132"/>
      <c r="G81" s="132"/>
      <c r="H81" s="132"/>
      <c r="I81" s="132"/>
      <c r="J81" s="44">
        <v>0.14199999999999999</v>
      </c>
      <c r="K81" s="139"/>
      <c r="L81" s="138"/>
      <c r="M81" s="152"/>
      <c r="N81" s="168"/>
      <c r="O81" s="158"/>
      <c r="P81" s="161"/>
      <c r="Q81" s="164"/>
      <c r="R81" s="39" t="s">
        <v>73</v>
      </c>
      <c r="S81" s="49"/>
    </row>
    <row r="82" spans="1:20" ht="15.75" customHeight="1" x14ac:dyDescent="0.25">
      <c r="A82" s="173"/>
      <c r="B82" s="143" t="s">
        <v>57</v>
      </c>
      <c r="C82" s="146" t="s">
        <v>43</v>
      </c>
      <c r="D82" s="146" t="s">
        <v>44</v>
      </c>
      <c r="E82" s="26" t="s">
        <v>45</v>
      </c>
      <c r="F82" s="27">
        <v>52.4</v>
      </c>
      <c r="G82" s="27">
        <v>1.61</v>
      </c>
      <c r="H82" s="27">
        <f t="shared" ref="H82:H86" si="18">F82/G82</f>
        <v>32.546583850931675</v>
      </c>
      <c r="I82" s="27">
        <f t="shared" ref="I82:I86" si="19">F82*G82</f>
        <v>84.364000000000004</v>
      </c>
      <c r="J82" s="42"/>
      <c r="K82" s="28">
        <f>I82/'May 2019 Testing'!$C$22</f>
        <v>0.3318368571709388</v>
      </c>
      <c r="L82" s="28">
        <v>0.33100000000000002</v>
      </c>
      <c r="M82" s="150">
        <v>0.4</v>
      </c>
      <c r="N82" s="166">
        <v>-8</v>
      </c>
      <c r="O82" s="156">
        <v>20</v>
      </c>
      <c r="P82" s="159">
        <v>400</v>
      </c>
      <c r="Q82" s="162">
        <v>3</v>
      </c>
      <c r="R82" s="29" t="s">
        <v>73</v>
      </c>
      <c r="S82" s="47"/>
      <c r="T82" t="s">
        <v>101</v>
      </c>
    </row>
    <row r="83" spans="1:20" x14ac:dyDescent="0.25">
      <c r="A83" s="173"/>
      <c r="B83" s="144"/>
      <c r="C83" s="147"/>
      <c r="D83" s="147"/>
      <c r="E83" s="30" t="s">
        <v>46</v>
      </c>
      <c r="F83" s="131">
        <v>58.4</v>
      </c>
      <c r="G83" s="131">
        <v>2.06</v>
      </c>
      <c r="H83" s="131">
        <f t="shared" si="18"/>
        <v>28.349514563106794</v>
      </c>
      <c r="I83" s="131">
        <f t="shared" si="19"/>
        <v>120.304</v>
      </c>
      <c r="J83" s="43"/>
      <c r="K83" s="135">
        <f>(I83/2)/'May 2019 Testing'!$G$22</f>
        <v>0.12815915666195593</v>
      </c>
      <c r="L83" s="133">
        <v>0.128</v>
      </c>
      <c r="M83" s="151"/>
      <c r="N83" s="167"/>
      <c r="O83" s="157"/>
      <c r="P83" s="160"/>
      <c r="Q83" s="163"/>
      <c r="R83" s="33" t="s">
        <v>73</v>
      </c>
      <c r="S83" s="48"/>
      <c r="T83" t="s">
        <v>102</v>
      </c>
    </row>
    <row r="84" spans="1:20" x14ac:dyDescent="0.25">
      <c r="A84" s="173"/>
      <c r="B84" s="144"/>
      <c r="C84" s="147"/>
      <c r="D84" s="149"/>
      <c r="E84" s="34" t="s">
        <v>47</v>
      </c>
      <c r="F84" s="137"/>
      <c r="G84" s="137"/>
      <c r="H84" s="137"/>
      <c r="I84" s="137"/>
      <c r="J84" s="43"/>
      <c r="K84" s="136"/>
      <c r="L84" s="134"/>
      <c r="M84" s="151"/>
      <c r="N84" s="167"/>
      <c r="O84" s="157"/>
      <c r="P84" s="160"/>
      <c r="Q84" s="163"/>
      <c r="R84" s="33" t="s">
        <v>73</v>
      </c>
      <c r="S84" s="48"/>
      <c r="T84" t="s">
        <v>103</v>
      </c>
    </row>
    <row r="85" spans="1:20" x14ac:dyDescent="0.25">
      <c r="A85" s="173"/>
      <c r="B85" s="144"/>
      <c r="C85" s="147"/>
      <c r="D85" s="165" t="s">
        <v>48</v>
      </c>
      <c r="E85" s="30" t="s">
        <v>45</v>
      </c>
      <c r="F85" s="35">
        <v>50.6</v>
      </c>
      <c r="G85" s="31">
        <v>1.7</v>
      </c>
      <c r="H85" s="31">
        <f t="shared" si="18"/>
        <v>29.764705882352942</v>
      </c>
      <c r="I85" s="31">
        <f t="shared" si="19"/>
        <v>86.02</v>
      </c>
      <c r="J85" s="43"/>
      <c r="K85" s="32">
        <f>I85/'May 2019 Testing'!$C$22</f>
        <v>0.33835055774790374</v>
      </c>
      <c r="L85" s="32">
        <v>0.33800000000000002</v>
      </c>
      <c r="M85" s="151"/>
      <c r="N85" s="167"/>
      <c r="O85" s="157"/>
      <c r="P85" s="160"/>
      <c r="Q85" s="163"/>
      <c r="R85" s="33" t="s">
        <v>72</v>
      </c>
      <c r="S85" s="48"/>
    </row>
    <row r="86" spans="1:20" x14ac:dyDescent="0.25">
      <c r="A86" s="173"/>
      <c r="B86" s="144"/>
      <c r="C86" s="147"/>
      <c r="D86" s="147"/>
      <c r="E86" s="30" t="s">
        <v>46</v>
      </c>
      <c r="F86" s="131">
        <v>60.2</v>
      </c>
      <c r="G86" s="131">
        <v>1.89</v>
      </c>
      <c r="H86" s="131">
        <f t="shared" si="18"/>
        <v>31.851851851851855</v>
      </c>
      <c r="I86" s="131">
        <f t="shared" si="19"/>
        <v>113.77800000000001</v>
      </c>
      <c r="J86" s="43"/>
      <c r="K86" s="135">
        <f>(I86/2)/'May 2019 Testing'!$G$22</f>
        <v>0.12120704653780442</v>
      </c>
      <c r="L86" s="133">
        <v>0.121</v>
      </c>
      <c r="M86" s="151"/>
      <c r="N86" s="167"/>
      <c r="O86" s="157"/>
      <c r="P86" s="160"/>
      <c r="Q86" s="163"/>
      <c r="R86" s="33" t="s">
        <v>73</v>
      </c>
      <c r="S86" s="48"/>
    </row>
    <row r="87" spans="1:20" ht="15.75" thickBot="1" x14ac:dyDescent="0.3">
      <c r="A87" s="173"/>
      <c r="B87" s="145"/>
      <c r="C87" s="148"/>
      <c r="D87" s="148"/>
      <c r="E87" s="36" t="s">
        <v>47</v>
      </c>
      <c r="F87" s="132"/>
      <c r="G87" s="132"/>
      <c r="H87" s="132"/>
      <c r="I87" s="132"/>
      <c r="J87" s="44"/>
      <c r="K87" s="139"/>
      <c r="L87" s="138"/>
      <c r="M87" s="152"/>
      <c r="N87" s="168"/>
      <c r="O87" s="158"/>
      <c r="P87" s="161"/>
      <c r="Q87" s="164"/>
      <c r="R87" s="39" t="s">
        <v>73</v>
      </c>
      <c r="S87" s="49"/>
    </row>
    <row r="88" spans="1:20" ht="15.75" customHeight="1" x14ac:dyDescent="0.25">
      <c r="A88" s="173"/>
      <c r="B88" s="143" t="s">
        <v>58</v>
      </c>
      <c r="C88" s="146" t="s">
        <v>43</v>
      </c>
      <c r="D88" s="146" t="s">
        <v>44</v>
      </c>
      <c r="E88" s="26" t="s">
        <v>45</v>
      </c>
      <c r="F88" s="27">
        <v>52.4</v>
      </c>
      <c r="G88" s="27">
        <v>1.65</v>
      </c>
      <c r="H88" s="27">
        <f t="shared" ref="H88:H92" si="20">F88/G88</f>
        <v>31.757575757575758</v>
      </c>
      <c r="I88" s="27">
        <f t="shared" ref="I88:I92" si="21">F88*G88</f>
        <v>86.46</v>
      </c>
      <c r="J88" s="42"/>
      <c r="K88" s="28">
        <f>I88/'May 2019 Testing'!$C$22</f>
        <v>0.34008125113791859</v>
      </c>
      <c r="L88" s="28">
        <v>0.34</v>
      </c>
      <c r="M88" s="150">
        <v>0.4</v>
      </c>
      <c r="N88" s="166">
        <v>-8</v>
      </c>
      <c r="O88" s="156">
        <v>20</v>
      </c>
      <c r="P88" s="159">
        <v>400</v>
      </c>
      <c r="Q88" s="162">
        <v>3</v>
      </c>
      <c r="R88" s="29" t="s">
        <v>72</v>
      </c>
      <c r="S88" s="47"/>
      <c r="T88" t="s">
        <v>104</v>
      </c>
    </row>
    <row r="89" spans="1:20" x14ac:dyDescent="0.25">
      <c r="A89" s="173"/>
      <c r="B89" s="144"/>
      <c r="C89" s="147"/>
      <c r="D89" s="147"/>
      <c r="E89" s="30" t="s">
        <v>46</v>
      </c>
      <c r="F89" s="131">
        <v>69</v>
      </c>
      <c r="G89" s="131">
        <v>2.4500000000000002</v>
      </c>
      <c r="H89" s="131">
        <f t="shared" si="20"/>
        <v>28.163265306122447</v>
      </c>
      <c r="I89" s="131">
        <f t="shared" si="21"/>
        <v>169.05</v>
      </c>
      <c r="J89" s="43"/>
      <c r="K89" s="135">
        <f>(I89/2)/'May 2019 Testing'!$G$22</f>
        <v>0.18008798904195747</v>
      </c>
      <c r="L89" s="133">
        <v>0.18</v>
      </c>
      <c r="M89" s="151"/>
      <c r="N89" s="167"/>
      <c r="O89" s="157"/>
      <c r="P89" s="160"/>
      <c r="Q89" s="163"/>
      <c r="R89" s="33" t="s">
        <v>73</v>
      </c>
      <c r="S89" s="48"/>
      <c r="T89" t="s">
        <v>105</v>
      </c>
    </row>
    <row r="90" spans="1:20" x14ac:dyDescent="0.25">
      <c r="A90" s="173"/>
      <c r="B90" s="144"/>
      <c r="C90" s="147"/>
      <c r="D90" s="149"/>
      <c r="E90" s="34" t="s">
        <v>47</v>
      </c>
      <c r="F90" s="137"/>
      <c r="G90" s="137"/>
      <c r="H90" s="137"/>
      <c r="I90" s="137"/>
      <c r="J90" s="43"/>
      <c r="K90" s="136"/>
      <c r="L90" s="134"/>
      <c r="M90" s="151"/>
      <c r="N90" s="167"/>
      <c r="O90" s="157"/>
      <c r="P90" s="160"/>
      <c r="Q90" s="163"/>
      <c r="R90" s="33" t="s">
        <v>73</v>
      </c>
      <c r="S90" s="48"/>
    </row>
    <row r="91" spans="1:20" x14ac:dyDescent="0.25">
      <c r="A91" s="173"/>
      <c r="B91" s="144"/>
      <c r="C91" s="147"/>
      <c r="D91" s="165" t="s">
        <v>48</v>
      </c>
      <c r="E91" s="30" t="s">
        <v>45</v>
      </c>
      <c r="F91" s="35">
        <v>50.6</v>
      </c>
      <c r="G91" s="31">
        <v>1.7</v>
      </c>
      <c r="H91" s="31">
        <f t="shared" si="20"/>
        <v>29.764705882352942</v>
      </c>
      <c r="I91" s="31">
        <f t="shared" si="21"/>
        <v>86.02</v>
      </c>
      <c r="J91" s="43"/>
      <c r="K91" s="32">
        <f>I91/'May 2019 Testing'!$C$22</f>
        <v>0.33835055774790374</v>
      </c>
      <c r="L91" s="32">
        <v>0.33800000000000002</v>
      </c>
      <c r="M91" s="151"/>
      <c r="N91" s="167"/>
      <c r="O91" s="157"/>
      <c r="P91" s="160"/>
      <c r="Q91" s="163"/>
      <c r="R91" s="33" t="s">
        <v>72</v>
      </c>
      <c r="S91" s="48"/>
    </row>
    <row r="92" spans="1:20" x14ac:dyDescent="0.25">
      <c r="A92" s="173"/>
      <c r="B92" s="144"/>
      <c r="C92" s="147"/>
      <c r="D92" s="147"/>
      <c r="E92" s="30" t="s">
        <v>46</v>
      </c>
      <c r="F92" s="131">
        <v>73</v>
      </c>
      <c r="G92" s="131">
        <v>2.35</v>
      </c>
      <c r="H92" s="131">
        <f t="shared" si="20"/>
        <v>31.063829787234042</v>
      </c>
      <c r="I92" s="131">
        <f t="shared" si="21"/>
        <v>171.55</v>
      </c>
      <c r="J92" s="43"/>
      <c r="K92" s="135">
        <f>(I92/2)/'May 2019 Testing'!$G$22</f>
        <v>0.18275122460897844</v>
      </c>
      <c r="L92" s="133">
        <v>0.183</v>
      </c>
      <c r="M92" s="151"/>
      <c r="N92" s="167"/>
      <c r="O92" s="157"/>
      <c r="P92" s="160"/>
      <c r="Q92" s="163"/>
      <c r="R92" s="33" t="s">
        <v>73</v>
      </c>
      <c r="S92" s="48"/>
    </row>
    <row r="93" spans="1:20" ht="15.75" thickBot="1" x14ac:dyDescent="0.3">
      <c r="A93" s="173"/>
      <c r="B93" s="145"/>
      <c r="C93" s="148"/>
      <c r="D93" s="148"/>
      <c r="E93" s="36" t="s">
        <v>47</v>
      </c>
      <c r="F93" s="132"/>
      <c r="G93" s="132"/>
      <c r="H93" s="132"/>
      <c r="I93" s="132"/>
      <c r="J93" s="44"/>
      <c r="K93" s="139"/>
      <c r="L93" s="138"/>
      <c r="M93" s="152"/>
      <c r="N93" s="168"/>
      <c r="O93" s="158"/>
      <c r="P93" s="161"/>
      <c r="Q93" s="164"/>
      <c r="R93" s="39" t="s">
        <v>73</v>
      </c>
      <c r="S93" s="49"/>
    </row>
    <row r="94" spans="1:20" ht="15.75" customHeight="1" x14ac:dyDescent="0.25">
      <c r="A94" s="173"/>
      <c r="B94" s="143" t="s">
        <v>59</v>
      </c>
      <c r="C94" s="146" t="s">
        <v>43</v>
      </c>
      <c r="D94" s="146" t="s">
        <v>44</v>
      </c>
      <c r="E94" s="26" t="s">
        <v>45</v>
      </c>
      <c r="F94" s="27">
        <v>52.4</v>
      </c>
      <c r="G94" s="27">
        <v>1.65</v>
      </c>
      <c r="H94" s="27">
        <f t="shared" ref="H94:H98" si="22">F94/G94</f>
        <v>31.757575757575758</v>
      </c>
      <c r="I94" s="27">
        <f t="shared" ref="I94:I98" si="23">F94*G94</f>
        <v>86.46</v>
      </c>
      <c r="J94" s="42"/>
      <c r="K94" s="28">
        <f>I94/'May 2019 Testing'!$C$22</f>
        <v>0.34008125113791859</v>
      </c>
      <c r="L94" s="28">
        <v>0.34100000000000003</v>
      </c>
      <c r="M94" s="150">
        <v>0.4</v>
      </c>
      <c r="N94" s="166">
        <v>-8</v>
      </c>
      <c r="O94" s="156">
        <v>20</v>
      </c>
      <c r="P94" s="159">
        <v>400</v>
      </c>
      <c r="Q94" s="162">
        <v>3</v>
      </c>
      <c r="R94" s="29" t="s">
        <v>72</v>
      </c>
      <c r="S94" s="47"/>
      <c r="T94" t="s">
        <v>106</v>
      </c>
    </row>
    <row r="95" spans="1:20" x14ac:dyDescent="0.25">
      <c r="A95" s="173"/>
      <c r="B95" s="144"/>
      <c r="C95" s="147"/>
      <c r="D95" s="147"/>
      <c r="E95" s="30" t="s">
        <v>46</v>
      </c>
      <c r="F95" s="131">
        <v>69</v>
      </c>
      <c r="G95" s="131">
        <v>2.4500000000000002</v>
      </c>
      <c r="H95" s="131">
        <f t="shared" si="22"/>
        <v>28.163265306122447</v>
      </c>
      <c r="I95" s="131">
        <f t="shared" si="23"/>
        <v>169.05</v>
      </c>
      <c r="J95" s="43"/>
      <c r="K95" s="135">
        <f>(I95/2)/'May 2019 Testing'!$G$22</f>
        <v>0.18008798904195747</v>
      </c>
      <c r="L95" s="133">
        <v>0.18</v>
      </c>
      <c r="M95" s="151"/>
      <c r="N95" s="167"/>
      <c r="O95" s="157"/>
      <c r="P95" s="160"/>
      <c r="Q95" s="163"/>
      <c r="R95" s="33" t="s">
        <v>73</v>
      </c>
      <c r="S95" s="48"/>
      <c r="T95" t="s">
        <v>107</v>
      </c>
    </row>
    <row r="96" spans="1:20" x14ac:dyDescent="0.25">
      <c r="A96" s="173"/>
      <c r="B96" s="144"/>
      <c r="C96" s="147"/>
      <c r="D96" s="149"/>
      <c r="E96" s="34" t="s">
        <v>47</v>
      </c>
      <c r="F96" s="137"/>
      <c r="G96" s="137"/>
      <c r="H96" s="137"/>
      <c r="I96" s="137"/>
      <c r="J96" s="43"/>
      <c r="K96" s="136"/>
      <c r="L96" s="134"/>
      <c r="M96" s="151"/>
      <c r="N96" s="167"/>
      <c r="O96" s="157"/>
      <c r="P96" s="160"/>
      <c r="Q96" s="163"/>
      <c r="R96" s="33" t="s">
        <v>73</v>
      </c>
      <c r="S96" s="48"/>
      <c r="T96" t="s">
        <v>108</v>
      </c>
    </row>
    <row r="97" spans="1:20" x14ac:dyDescent="0.25">
      <c r="A97" s="173"/>
      <c r="B97" s="144"/>
      <c r="C97" s="147"/>
      <c r="D97" s="165" t="s">
        <v>48</v>
      </c>
      <c r="E97" s="30" t="s">
        <v>45</v>
      </c>
      <c r="F97" s="35">
        <v>50.6</v>
      </c>
      <c r="G97" s="31">
        <v>1.75</v>
      </c>
      <c r="H97" s="31">
        <f t="shared" si="22"/>
        <v>28.914285714285715</v>
      </c>
      <c r="I97" s="31">
        <f>F97*G97</f>
        <v>88.55</v>
      </c>
      <c r="J97" s="43"/>
      <c r="K97" s="32">
        <f>I97/'May 2019 Testing'!$C$22</f>
        <v>0.34830204474048915</v>
      </c>
      <c r="L97" s="32">
        <v>0.34699999999999998</v>
      </c>
      <c r="M97" s="151"/>
      <c r="N97" s="167"/>
      <c r="O97" s="157"/>
      <c r="P97" s="160"/>
      <c r="Q97" s="163"/>
      <c r="R97" s="33" t="s">
        <v>72</v>
      </c>
      <c r="S97" s="48"/>
    </row>
    <row r="98" spans="1:20" x14ac:dyDescent="0.25">
      <c r="A98" s="173"/>
      <c r="B98" s="144"/>
      <c r="C98" s="147"/>
      <c r="D98" s="147"/>
      <c r="E98" s="30" t="s">
        <v>46</v>
      </c>
      <c r="F98" s="131">
        <v>73</v>
      </c>
      <c r="G98" s="131">
        <v>2.35</v>
      </c>
      <c r="H98" s="131">
        <f t="shared" si="22"/>
        <v>31.063829787234042</v>
      </c>
      <c r="I98" s="131">
        <f t="shared" si="23"/>
        <v>171.55</v>
      </c>
      <c r="J98" s="43"/>
      <c r="K98" s="135">
        <f>(I98/2)/'May 2019 Testing'!$G$22</f>
        <v>0.18275122460897844</v>
      </c>
      <c r="L98" s="133">
        <v>0.183</v>
      </c>
      <c r="M98" s="151"/>
      <c r="N98" s="167"/>
      <c r="O98" s="157"/>
      <c r="P98" s="160"/>
      <c r="Q98" s="163"/>
      <c r="R98" s="33" t="s">
        <v>73</v>
      </c>
      <c r="S98" s="48"/>
    </row>
    <row r="99" spans="1:20" ht="15.75" thickBot="1" x14ac:dyDescent="0.3">
      <c r="A99" s="173"/>
      <c r="B99" s="145"/>
      <c r="C99" s="148"/>
      <c r="D99" s="148"/>
      <c r="E99" s="36" t="s">
        <v>47</v>
      </c>
      <c r="F99" s="132"/>
      <c r="G99" s="132"/>
      <c r="H99" s="132"/>
      <c r="I99" s="132"/>
      <c r="J99" s="44"/>
      <c r="K99" s="139"/>
      <c r="L99" s="138"/>
      <c r="M99" s="152"/>
      <c r="N99" s="168"/>
      <c r="O99" s="158"/>
      <c r="P99" s="161"/>
      <c r="Q99" s="164"/>
      <c r="R99" s="39" t="s">
        <v>73</v>
      </c>
      <c r="S99" s="49"/>
    </row>
    <row r="100" spans="1:20" ht="15.75" customHeight="1" x14ac:dyDescent="0.25">
      <c r="A100" s="173"/>
      <c r="B100" s="143" t="s">
        <v>60</v>
      </c>
      <c r="C100" s="146" t="s">
        <v>43</v>
      </c>
      <c r="D100" s="146" t="s">
        <v>44</v>
      </c>
      <c r="E100" s="26" t="s">
        <v>45</v>
      </c>
      <c r="F100" s="27">
        <v>52.4</v>
      </c>
      <c r="G100" s="27">
        <v>1.61</v>
      </c>
      <c r="H100" s="27">
        <f t="shared" ref="H100:H103" si="24">F100/G100</f>
        <v>32.546583850931675</v>
      </c>
      <c r="I100" s="27">
        <f t="shared" ref="I100:I104" si="25">F100*G100</f>
        <v>84.364000000000004</v>
      </c>
      <c r="J100" s="42"/>
      <c r="K100" s="28">
        <f>I100/'May 2019 Testing'!$C$22</f>
        <v>0.3318368571709388</v>
      </c>
      <c r="L100" s="28">
        <v>0.33100000000000002</v>
      </c>
      <c r="M100" s="150">
        <v>0.4</v>
      </c>
      <c r="N100" s="153">
        <v>-7</v>
      </c>
      <c r="O100" s="156">
        <v>20</v>
      </c>
      <c r="P100" s="159">
        <v>400</v>
      </c>
      <c r="Q100" s="162">
        <v>3</v>
      </c>
      <c r="R100" s="29" t="s">
        <v>73</v>
      </c>
      <c r="S100" s="47"/>
      <c r="T100" t="s">
        <v>109</v>
      </c>
    </row>
    <row r="101" spans="1:20" x14ac:dyDescent="0.25">
      <c r="A101" s="173"/>
      <c r="B101" s="144"/>
      <c r="C101" s="147"/>
      <c r="D101" s="147"/>
      <c r="E101" s="30" t="s">
        <v>46</v>
      </c>
      <c r="F101" s="131">
        <v>0</v>
      </c>
      <c r="G101" s="131">
        <v>0</v>
      </c>
      <c r="H101" s="131">
        <v>0</v>
      </c>
      <c r="I101" s="131">
        <f t="shared" si="25"/>
        <v>0</v>
      </c>
      <c r="J101" s="43"/>
      <c r="K101" s="135">
        <f>(I101/2)/'May 2019 Testing'!$G$22</f>
        <v>0</v>
      </c>
      <c r="L101" s="133">
        <v>0</v>
      </c>
      <c r="M101" s="151"/>
      <c r="N101" s="154"/>
      <c r="O101" s="157"/>
      <c r="P101" s="160"/>
      <c r="Q101" s="163"/>
      <c r="R101" s="33" t="s">
        <v>73</v>
      </c>
      <c r="S101" s="48"/>
      <c r="T101" t="s">
        <v>110</v>
      </c>
    </row>
    <row r="102" spans="1:20" x14ac:dyDescent="0.25">
      <c r="A102" s="173"/>
      <c r="B102" s="144"/>
      <c r="C102" s="147"/>
      <c r="D102" s="149"/>
      <c r="E102" s="34" t="s">
        <v>47</v>
      </c>
      <c r="F102" s="137"/>
      <c r="G102" s="137"/>
      <c r="H102" s="137"/>
      <c r="I102" s="137"/>
      <c r="J102" s="43"/>
      <c r="K102" s="136"/>
      <c r="L102" s="134"/>
      <c r="M102" s="151"/>
      <c r="N102" s="154"/>
      <c r="O102" s="157"/>
      <c r="P102" s="160"/>
      <c r="Q102" s="163"/>
      <c r="R102" s="33" t="s">
        <v>73</v>
      </c>
      <c r="S102" s="48"/>
    </row>
    <row r="103" spans="1:20" x14ac:dyDescent="0.25">
      <c r="A103" s="173"/>
      <c r="B103" s="144"/>
      <c r="C103" s="147"/>
      <c r="D103" s="165" t="s">
        <v>48</v>
      </c>
      <c r="E103" s="30" t="s">
        <v>45</v>
      </c>
      <c r="F103" s="35">
        <v>51</v>
      </c>
      <c r="G103" s="31">
        <v>1.7</v>
      </c>
      <c r="H103" s="31">
        <f t="shared" si="24"/>
        <v>30</v>
      </c>
      <c r="I103" s="31">
        <f t="shared" si="25"/>
        <v>86.7</v>
      </c>
      <c r="J103" s="43"/>
      <c r="K103" s="32">
        <f>I103/'May 2019 Testing'!$C$22</f>
        <v>0.34102526571429037</v>
      </c>
      <c r="L103" s="32">
        <v>0.34</v>
      </c>
      <c r="M103" s="151"/>
      <c r="N103" s="154"/>
      <c r="O103" s="157"/>
      <c r="P103" s="160"/>
      <c r="Q103" s="163"/>
      <c r="R103" s="33" t="s">
        <v>73</v>
      </c>
      <c r="S103" s="48"/>
    </row>
    <row r="104" spans="1:20" x14ac:dyDescent="0.25">
      <c r="A104" s="173"/>
      <c r="B104" s="144"/>
      <c r="C104" s="147"/>
      <c r="D104" s="147"/>
      <c r="E104" s="30" t="s">
        <v>46</v>
      </c>
      <c r="F104" s="131">
        <v>0</v>
      </c>
      <c r="G104" s="131">
        <v>0</v>
      </c>
      <c r="H104" s="131">
        <v>0</v>
      </c>
      <c r="I104" s="131">
        <f t="shared" si="25"/>
        <v>0</v>
      </c>
      <c r="J104" s="43"/>
      <c r="K104" s="135">
        <f>(I104/2)/'May 2019 Testing'!$G$22</f>
        <v>0</v>
      </c>
      <c r="L104" s="133">
        <v>0</v>
      </c>
      <c r="M104" s="151"/>
      <c r="N104" s="154"/>
      <c r="O104" s="157"/>
      <c r="P104" s="160"/>
      <c r="Q104" s="163"/>
      <c r="R104" s="33" t="s">
        <v>73</v>
      </c>
      <c r="S104" s="48"/>
    </row>
    <row r="105" spans="1:20" ht="15.75" thickBot="1" x14ac:dyDescent="0.3">
      <c r="A105" s="174"/>
      <c r="B105" s="145"/>
      <c r="C105" s="148"/>
      <c r="D105" s="148"/>
      <c r="E105" s="36" t="s">
        <v>47</v>
      </c>
      <c r="F105" s="132"/>
      <c r="G105" s="132"/>
      <c r="H105" s="132"/>
      <c r="I105" s="132"/>
      <c r="J105" s="44"/>
      <c r="K105" s="139"/>
      <c r="L105" s="138"/>
      <c r="M105" s="152"/>
      <c r="N105" s="155"/>
      <c r="O105" s="158"/>
      <c r="P105" s="161"/>
      <c r="Q105" s="164"/>
      <c r="R105" s="39" t="s">
        <v>73</v>
      </c>
      <c r="S105" s="49"/>
    </row>
    <row r="106" spans="1:20" ht="21.75" thickBot="1" x14ac:dyDescent="0.3">
      <c r="B106" s="210" t="s">
        <v>52</v>
      </c>
      <c r="C106" s="211"/>
      <c r="D106" s="211"/>
      <c r="E106" s="211"/>
      <c r="F106" s="211"/>
      <c r="G106" s="211"/>
      <c r="H106" s="211"/>
      <c r="I106" s="211"/>
      <c r="J106" s="211"/>
      <c r="K106" s="211"/>
      <c r="L106" s="211"/>
      <c r="M106" s="211"/>
      <c r="N106" s="211"/>
      <c r="O106" s="211"/>
      <c r="P106" s="212"/>
      <c r="Q106" s="212"/>
      <c r="R106" s="212"/>
      <c r="S106" s="213"/>
    </row>
    <row r="107" spans="1:20" ht="30.75" customHeight="1" thickBot="1" x14ac:dyDescent="0.3">
      <c r="A107" s="237" t="s">
        <v>145</v>
      </c>
      <c r="B107" s="17" t="s">
        <v>26</v>
      </c>
      <c r="C107" s="18" t="s">
        <v>27</v>
      </c>
      <c r="D107" s="18" t="s">
        <v>28</v>
      </c>
      <c r="E107" s="18" t="s">
        <v>29</v>
      </c>
      <c r="F107" s="19" t="s">
        <v>30</v>
      </c>
      <c r="G107" s="19" t="s">
        <v>31</v>
      </c>
      <c r="H107" s="20" t="s">
        <v>32</v>
      </c>
      <c r="I107" s="19" t="s">
        <v>33</v>
      </c>
      <c r="J107" s="20"/>
      <c r="K107" s="45" t="s">
        <v>118</v>
      </c>
      <c r="L107" s="20" t="s">
        <v>79</v>
      </c>
      <c r="M107" s="19" t="s">
        <v>35</v>
      </c>
      <c r="N107" s="21" t="s">
        <v>36</v>
      </c>
      <c r="O107" s="22" t="s">
        <v>37</v>
      </c>
      <c r="P107" s="23" t="s">
        <v>38</v>
      </c>
      <c r="Q107" s="24" t="s">
        <v>39</v>
      </c>
      <c r="R107" s="24" t="s">
        <v>40</v>
      </c>
      <c r="S107" s="25" t="s">
        <v>41</v>
      </c>
    </row>
    <row r="108" spans="1:20" x14ac:dyDescent="0.25">
      <c r="A108" s="238"/>
      <c r="B108" s="143" t="s">
        <v>61</v>
      </c>
      <c r="C108" s="146" t="s">
        <v>117</v>
      </c>
      <c r="D108" s="146" t="s">
        <v>44</v>
      </c>
      <c r="E108" s="26" t="s">
        <v>45</v>
      </c>
      <c r="F108" s="27">
        <v>0</v>
      </c>
      <c r="G108" s="27">
        <v>0</v>
      </c>
      <c r="H108" s="27">
        <v>0</v>
      </c>
      <c r="I108" s="27">
        <f>F108*G108</f>
        <v>0</v>
      </c>
      <c r="J108" s="42">
        <v>0.33400000000000002</v>
      </c>
      <c r="K108" s="57">
        <f>I108/'May 2019 Testing'!$C$22</f>
        <v>0</v>
      </c>
      <c r="L108" s="62">
        <v>0</v>
      </c>
      <c r="M108" s="187">
        <v>0.9</v>
      </c>
      <c r="N108" s="190">
        <v>-8</v>
      </c>
      <c r="O108" s="193">
        <v>35</v>
      </c>
      <c r="P108" s="159">
        <v>400</v>
      </c>
      <c r="Q108" s="162">
        <v>5</v>
      </c>
      <c r="R108" s="140" t="s">
        <v>69</v>
      </c>
      <c r="S108" s="47">
        <v>11</v>
      </c>
    </row>
    <row r="109" spans="1:20" x14ac:dyDescent="0.25">
      <c r="A109" s="238"/>
      <c r="B109" s="144"/>
      <c r="C109" s="147"/>
      <c r="D109" s="147"/>
      <c r="E109" s="30" t="s">
        <v>46</v>
      </c>
      <c r="F109" s="31">
        <v>0</v>
      </c>
      <c r="G109" s="31">
        <v>0</v>
      </c>
      <c r="H109" s="31">
        <v>0</v>
      </c>
      <c r="I109" s="31">
        <f>F109*G109</f>
        <v>0</v>
      </c>
      <c r="J109" s="43">
        <v>9.9000000000000005E-2</v>
      </c>
      <c r="K109" s="58">
        <f>I109/'May 2019 Testing'!$G$22</f>
        <v>0</v>
      </c>
      <c r="L109" s="58">
        <v>0</v>
      </c>
      <c r="M109" s="188"/>
      <c r="N109" s="191"/>
      <c r="O109" s="194"/>
      <c r="P109" s="160"/>
      <c r="Q109" s="163"/>
      <c r="R109" s="141"/>
      <c r="S109" s="48">
        <v>3</v>
      </c>
    </row>
    <row r="110" spans="1:20" x14ac:dyDescent="0.25">
      <c r="A110" s="238"/>
      <c r="B110" s="144"/>
      <c r="C110" s="147"/>
      <c r="D110" s="149"/>
      <c r="E110" s="34" t="s">
        <v>47</v>
      </c>
      <c r="F110" s="35">
        <v>0</v>
      </c>
      <c r="G110" s="31">
        <v>0</v>
      </c>
      <c r="H110" s="31">
        <v>0</v>
      </c>
      <c r="I110" s="31">
        <f t="shared" ref="I110:I136" si="26">F110*G110</f>
        <v>0</v>
      </c>
      <c r="J110" s="43">
        <v>9.9000000000000005E-2</v>
      </c>
      <c r="K110" s="58">
        <f>I110/'May 2019 Testing'!$G$22</f>
        <v>0</v>
      </c>
      <c r="L110" s="58">
        <v>0</v>
      </c>
      <c r="M110" s="188"/>
      <c r="N110" s="191"/>
      <c r="O110" s="194"/>
      <c r="P110" s="160"/>
      <c r="Q110" s="163"/>
      <c r="R110" s="141"/>
      <c r="S110" s="48">
        <v>3</v>
      </c>
    </row>
    <row r="111" spans="1:20" x14ac:dyDescent="0.25">
      <c r="A111" s="238"/>
      <c r="B111" s="144"/>
      <c r="C111" s="147"/>
      <c r="D111" s="165" t="s">
        <v>48</v>
      </c>
      <c r="E111" s="30" t="s">
        <v>45</v>
      </c>
      <c r="F111" s="35">
        <v>0</v>
      </c>
      <c r="G111" s="31">
        <v>0</v>
      </c>
      <c r="H111" s="31">
        <v>0</v>
      </c>
      <c r="I111" s="31">
        <f t="shared" si="26"/>
        <v>0</v>
      </c>
      <c r="J111" s="43">
        <v>0.33400000000000002</v>
      </c>
      <c r="K111" s="58">
        <f>I111/'May 2019 Testing'!$C$22</f>
        <v>0</v>
      </c>
      <c r="L111" s="58">
        <v>0</v>
      </c>
      <c r="M111" s="188"/>
      <c r="N111" s="191"/>
      <c r="O111" s="194"/>
      <c r="P111" s="160"/>
      <c r="Q111" s="163"/>
      <c r="R111" s="141"/>
      <c r="S111" s="48">
        <v>11</v>
      </c>
    </row>
    <row r="112" spans="1:20" x14ac:dyDescent="0.25">
      <c r="A112" s="238"/>
      <c r="B112" s="144"/>
      <c r="C112" s="147"/>
      <c r="D112" s="147"/>
      <c r="E112" s="30" t="s">
        <v>46</v>
      </c>
      <c r="F112" s="35">
        <v>0</v>
      </c>
      <c r="G112" s="31">
        <v>0</v>
      </c>
      <c r="H112" s="31">
        <v>0</v>
      </c>
      <c r="I112" s="31">
        <f t="shared" si="26"/>
        <v>0</v>
      </c>
      <c r="J112" s="43">
        <v>9.9000000000000005E-2</v>
      </c>
      <c r="K112" s="58">
        <f>I112/'May 2019 Testing'!$G$22</f>
        <v>0</v>
      </c>
      <c r="L112" s="58">
        <v>0</v>
      </c>
      <c r="M112" s="188"/>
      <c r="N112" s="191"/>
      <c r="O112" s="194"/>
      <c r="P112" s="160"/>
      <c r="Q112" s="163"/>
      <c r="R112" s="141"/>
      <c r="S112" s="48">
        <v>3</v>
      </c>
    </row>
    <row r="113" spans="1:19" ht="15.75" thickBot="1" x14ac:dyDescent="0.3">
      <c r="A113" s="238"/>
      <c r="B113" s="145"/>
      <c r="C113" s="148"/>
      <c r="D113" s="148"/>
      <c r="E113" s="36" t="s">
        <v>47</v>
      </c>
      <c r="F113" s="37">
        <v>0</v>
      </c>
      <c r="G113" s="38">
        <v>0</v>
      </c>
      <c r="H113" s="38">
        <v>0</v>
      </c>
      <c r="I113" s="38">
        <f t="shared" si="26"/>
        <v>0</v>
      </c>
      <c r="J113" s="46">
        <v>9.9000000000000005E-2</v>
      </c>
      <c r="K113" s="63">
        <f>I113/'May 2019 Testing'!$G$22</f>
        <v>0</v>
      </c>
      <c r="L113" s="63">
        <v>0</v>
      </c>
      <c r="M113" s="189"/>
      <c r="N113" s="192"/>
      <c r="O113" s="195"/>
      <c r="P113" s="161"/>
      <c r="Q113" s="164"/>
      <c r="R113" s="142"/>
      <c r="S113" s="49">
        <v>3</v>
      </c>
    </row>
    <row r="114" spans="1:19" x14ac:dyDescent="0.25">
      <c r="A114" s="238"/>
      <c r="B114" s="144" t="s">
        <v>62</v>
      </c>
      <c r="C114" s="147" t="s">
        <v>117</v>
      </c>
      <c r="D114" s="147" t="s">
        <v>44</v>
      </c>
      <c r="E114" s="59" t="s">
        <v>45</v>
      </c>
      <c r="F114" s="60">
        <v>0</v>
      </c>
      <c r="G114" s="60">
        <v>0</v>
      </c>
      <c r="H114" s="60">
        <v>0</v>
      </c>
      <c r="I114" s="60">
        <f t="shared" si="26"/>
        <v>0</v>
      </c>
      <c r="J114" s="43"/>
      <c r="K114" s="61">
        <f>I114/'May 2019 Testing'!$C$22</f>
        <v>0</v>
      </c>
      <c r="L114" s="61">
        <v>0</v>
      </c>
      <c r="M114" s="188">
        <v>0.9</v>
      </c>
      <c r="N114" s="191">
        <v>-8</v>
      </c>
      <c r="O114" s="194">
        <v>35</v>
      </c>
      <c r="P114" s="207">
        <v>400</v>
      </c>
      <c r="Q114" s="208">
        <v>5</v>
      </c>
      <c r="R114" s="140" t="s">
        <v>69</v>
      </c>
      <c r="S114" s="51">
        <v>11.5</v>
      </c>
    </row>
    <row r="115" spans="1:19" x14ac:dyDescent="0.25">
      <c r="A115" s="238"/>
      <c r="B115" s="144"/>
      <c r="C115" s="147"/>
      <c r="D115" s="147"/>
      <c r="E115" s="30" t="s">
        <v>46</v>
      </c>
      <c r="F115" s="31">
        <v>0</v>
      </c>
      <c r="G115" s="31">
        <v>0</v>
      </c>
      <c r="H115" s="31">
        <v>0</v>
      </c>
      <c r="I115" s="31">
        <f t="shared" si="26"/>
        <v>0</v>
      </c>
      <c r="J115" s="43"/>
      <c r="K115" s="58">
        <f>I115/'May 2019 Testing'!$G$22</f>
        <v>0</v>
      </c>
      <c r="L115" s="58">
        <v>0</v>
      </c>
      <c r="M115" s="188"/>
      <c r="N115" s="191"/>
      <c r="O115" s="194"/>
      <c r="P115" s="160"/>
      <c r="Q115" s="163"/>
      <c r="R115" s="141"/>
      <c r="S115" s="48">
        <v>3</v>
      </c>
    </row>
    <row r="116" spans="1:19" x14ac:dyDescent="0.25">
      <c r="A116" s="238"/>
      <c r="B116" s="144"/>
      <c r="C116" s="147"/>
      <c r="D116" s="149"/>
      <c r="E116" s="34" t="s">
        <v>47</v>
      </c>
      <c r="F116" s="35">
        <v>0</v>
      </c>
      <c r="G116" s="31">
        <v>0</v>
      </c>
      <c r="H116" s="31">
        <v>0</v>
      </c>
      <c r="I116" s="31">
        <f t="shared" si="26"/>
        <v>0</v>
      </c>
      <c r="J116" s="43"/>
      <c r="K116" s="58">
        <f>I116/'May 2019 Testing'!$G$22</f>
        <v>0</v>
      </c>
      <c r="L116" s="58">
        <v>0</v>
      </c>
      <c r="M116" s="188"/>
      <c r="N116" s="191"/>
      <c r="O116" s="194"/>
      <c r="P116" s="160"/>
      <c r="Q116" s="163"/>
      <c r="R116" s="141"/>
      <c r="S116" s="48">
        <v>3</v>
      </c>
    </row>
    <row r="117" spans="1:19" x14ac:dyDescent="0.25">
      <c r="A117" s="238"/>
      <c r="B117" s="144"/>
      <c r="C117" s="147"/>
      <c r="D117" s="165" t="s">
        <v>48</v>
      </c>
      <c r="E117" s="30" t="s">
        <v>45</v>
      </c>
      <c r="F117" s="35">
        <v>0</v>
      </c>
      <c r="G117" s="31">
        <v>0</v>
      </c>
      <c r="H117" s="31">
        <v>0</v>
      </c>
      <c r="I117" s="31">
        <f t="shared" si="26"/>
        <v>0</v>
      </c>
      <c r="J117" s="43"/>
      <c r="K117" s="58">
        <f>I117/'May 2019 Testing'!$C$22</f>
        <v>0</v>
      </c>
      <c r="L117" s="58">
        <v>0</v>
      </c>
      <c r="M117" s="188"/>
      <c r="N117" s="191"/>
      <c r="O117" s="194"/>
      <c r="P117" s="160"/>
      <c r="Q117" s="163"/>
      <c r="R117" s="141"/>
      <c r="S117" s="48">
        <v>11.5</v>
      </c>
    </row>
    <row r="118" spans="1:19" x14ac:dyDescent="0.25">
      <c r="A118" s="238"/>
      <c r="B118" s="144"/>
      <c r="C118" s="147"/>
      <c r="D118" s="147"/>
      <c r="E118" s="30" t="s">
        <v>46</v>
      </c>
      <c r="F118" s="35">
        <v>0</v>
      </c>
      <c r="G118" s="31">
        <v>0</v>
      </c>
      <c r="H118" s="31">
        <v>0</v>
      </c>
      <c r="I118" s="31">
        <f t="shared" si="26"/>
        <v>0</v>
      </c>
      <c r="J118" s="43"/>
      <c r="K118" s="58">
        <f>I118/'May 2019 Testing'!$G$22</f>
        <v>0</v>
      </c>
      <c r="L118" s="58">
        <v>0</v>
      </c>
      <c r="M118" s="188"/>
      <c r="N118" s="191"/>
      <c r="O118" s="194"/>
      <c r="P118" s="160"/>
      <c r="Q118" s="163"/>
      <c r="R118" s="141"/>
      <c r="S118" s="48">
        <v>3</v>
      </c>
    </row>
    <row r="119" spans="1:19" ht="15.75" thickBot="1" x14ac:dyDescent="0.3">
      <c r="A119" s="238"/>
      <c r="B119" s="145"/>
      <c r="C119" s="148"/>
      <c r="D119" s="148"/>
      <c r="E119" s="36" t="s">
        <v>47</v>
      </c>
      <c r="F119" s="37">
        <v>0</v>
      </c>
      <c r="G119" s="38">
        <v>0</v>
      </c>
      <c r="H119" s="38">
        <v>0</v>
      </c>
      <c r="I119" s="38">
        <f t="shared" si="26"/>
        <v>0</v>
      </c>
      <c r="J119" s="44"/>
      <c r="K119" s="58">
        <f>I119/'May 2019 Testing'!$G$22</f>
        <v>0</v>
      </c>
      <c r="L119" s="58">
        <v>0</v>
      </c>
      <c r="M119" s="189"/>
      <c r="N119" s="192"/>
      <c r="O119" s="195"/>
      <c r="P119" s="161"/>
      <c r="Q119" s="164"/>
      <c r="R119" s="142"/>
      <c r="S119" s="49">
        <v>3</v>
      </c>
    </row>
    <row r="120" spans="1:19" x14ac:dyDescent="0.25">
      <c r="A120" s="238"/>
      <c r="B120" s="143" t="s">
        <v>114</v>
      </c>
      <c r="C120" s="146" t="s">
        <v>43</v>
      </c>
      <c r="D120" s="146" t="s">
        <v>44</v>
      </c>
      <c r="E120" s="26" t="s">
        <v>45</v>
      </c>
      <c r="F120" s="27">
        <v>50.5</v>
      </c>
      <c r="G120" s="27">
        <v>1.47</v>
      </c>
      <c r="H120" s="27">
        <f t="shared" ref="H120:H136" si="27">F120/G120</f>
        <v>34.353741496598637</v>
      </c>
      <c r="I120" s="27">
        <f t="shared" si="26"/>
        <v>74.234999999999999</v>
      </c>
      <c r="J120" s="42"/>
      <c r="K120" s="62">
        <f>(I120)/'May 2019 Testing'!$C$22</f>
        <v>0.29199550865398322</v>
      </c>
      <c r="L120" s="62">
        <v>0.29099999999999998</v>
      </c>
      <c r="M120" s="187">
        <v>0.9</v>
      </c>
      <c r="N120" s="190">
        <v>-8</v>
      </c>
      <c r="O120" s="193">
        <v>35</v>
      </c>
      <c r="P120" s="159">
        <v>400</v>
      </c>
      <c r="Q120" s="162">
        <v>3</v>
      </c>
      <c r="R120" s="29" t="s">
        <v>73</v>
      </c>
      <c r="S120" s="47">
        <v>8</v>
      </c>
    </row>
    <row r="121" spans="1:19" x14ac:dyDescent="0.25">
      <c r="A121" s="238"/>
      <c r="B121" s="144"/>
      <c r="C121" s="147"/>
      <c r="D121" s="147"/>
      <c r="E121" s="30" t="s">
        <v>46</v>
      </c>
      <c r="F121" s="31">
        <v>50</v>
      </c>
      <c r="G121" s="131">
        <v>1.76</v>
      </c>
      <c r="H121" s="131">
        <f t="shared" si="27"/>
        <v>28.40909090909091</v>
      </c>
      <c r="I121" s="131">
        <f t="shared" si="26"/>
        <v>88</v>
      </c>
      <c r="J121" s="43"/>
      <c r="K121" s="135">
        <f>(I121/2)/'May 2019 Testing'!$G$22</f>
        <v>9.3745891959137864E-2</v>
      </c>
      <c r="L121" s="135">
        <v>9.3780000000000002E-2</v>
      </c>
      <c r="M121" s="188"/>
      <c r="N121" s="191"/>
      <c r="O121" s="194"/>
      <c r="P121" s="160"/>
      <c r="Q121" s="163"/>
      <c r="R121" s="33" t="s">
        <v>73</v>
      </c>
      <c r="S121" s="48">
        <v>2</v>
      </c>
    </row>
    <row r="122" spans="1:19" x14ac:dyDescent="0.25">
      <c r="A122" s="238"/>
      <c r="B122" s="144"/>
      <c r="C122" s="147"/>
      <c r="D122" s="149"/>
      <c r="E122" s="34" t="s">
        <v>47</v>
      </c>
      <c r="F122" s="35">
        <v>50</v>
      </c>
      <c r="G122" s="137"/>
      <c r="H122" s="137"/>
      <c r="I122" s="137"/>
      <c r="J122" s="43"/>
      <c r="K122" s="136"/>
      <c r="L122" s="136"/>
      <c r="M122" s="188"/>
      <c r="N122" s="191"/>
      <c r="O122" s="194"/>
      <c r="P122" s="160"/>
      <c r="Q122" s="163"/>
      <c r="R122" s="33" t="s">
        <v>73</v>
      </c>
      <c r="S122" s="48">
        <v>2</v>
      </c>
    </row>
    <row r="123" spans="1:19" x14ac:dyDescent="0.25">
      <c r="A123" s="238"/>
      <c r="B123" s="144"/>
      <c r="C123" s="147"/>
      <c r="D123" s="165" t="s">
        <v>48</v>
      </c>
      <c r="E123" s="30" t="s">
        <v>45</v>
      </c>
      <c r="F123" s="35">
        <v>50.5</v>
      </c>
      <c r="G123" s="31">
        <v>1.51</v>
      </c>
      <c r="H123" s="31">
        <f t="shared" si="27"/>
        <v>33.443708609271525</v>
      </c>
      <c r="I123" s="31">
        <f t="shared" si="26"/>
        <v>76.254999999999995</v>
      </c>
      <c r="J123" s="43"/>
      <c r="K123" s="58">
        <f>I123/'May 2019 Testing'!$C$22</f>
        <v>0.29994096467177866</v>
      </c>
      <c r="L123" s="58">
        <v>0.3</v>
      </c>
      <c r="M123" s="188"/>
      <c r="N123" s="191"/>
      <c r="O123" s="194"/>
      <c r="P123" s="160"/>
      <c r="Q123" s="163"/>
      <c r="R123" s="33" t="s">
        <v>73</v>
      </c>
      <c r="S123" s="48">
        <v>8</v>
      </c>
    </row>
    <row r="124" spans="1:19" x14ac:dyDescent="0.25">
      <c r="A124" s="238"/>
      <c r="B124" s="144"/>
      <c r="C124" s="147"/>
      <c r="D124" s="147"/>
      <c r="E124" s="30" t="s">
        <v>46</v>
      </c>
      <c r="F124" s="35">
        <v>50</v>
      </c>
      <c r="G124" s="131">
        <v>1.79</v>
      </c>
      <c r="H124" s="131">
        <f t="shared" si="27"/>
        <v>27.932960893854748</v>
      </c>
      <c r="I124" s="131">
        <f t="shared" si="26"/>
        <v>89.5</v>
      </c>
      <c r="J124" s="43"/>
      <c r="K124" s="135">
        <f>(I124/2)/'May 2019 Testing'!$G$22</f>
        <v>9.534383329935045E-2</v>
      </c>
      <c r="L124" s="135">
        <v>9.5500000000000002E-2</v>
      </c>
      <c r="M124" s="188"/>
      <c r="N124" s="191"/>
      <c r="O124" s="194"/>
      <c r="P124" s="160"/>
      <c r="Q124" s="163"/>
      <c r="R124" s="33" t="s">
        <v>73</v>
      </c>
      <c r="S124" s="48">
        <v>2</v>
      </c>
    </row>
    <row r="125" spans="1:19" ht="15.75" thickBot="1" x14ac:dyDescent="0.3">
      <c r="A125" s="238"/>
      <c r="B125" s="145"/>
      <c r="C125" s="148"/>
      <c r="D125" s="148"/>
      <c r="E125" s="36" t="s">
        <v>47</v>
      </c>
      <c r="F125" s="37">
        <v>50</v>
      </c>
      <c r="G125" s="132"/>
      <c r="H125" s="132"/>
      <c r="I125" s="132"/>
      <c r="J125" s="46"/>
      <c r="K125" s="139"/>
      <c r="L125" s="139"/>
      <c r="M125" s="189"/>
      <c r="N125" s="192"/>
      <c r="O125" s="195"/>
      <c r="P125" s="161"/>
      <c r="Q125" s="164"/>
      <c r="R125" s="39" t="s">
        <v>73</v>
      </c>
      <c r="S125" s="49">
        <v>2</v>
      </c>
    </row>
    <row r="126" spans="1:19" x14ac:dyDescent="0.25">
      <c r="A126" s="238"/>
      <c r="B126" s="144" t="s">
        <v>115</v>
      </c>
      <c r="C126" s="147" t="s">
        <v>43</v>
      </c>
      <c r="D126" s="147" t="s">
        <v>44</v>
      </c>
      <c r="E126" s="59" t="s">
        <v>45</v>
      </c>
      <c r="F126" s="60">
        <v>60.6</v>
      </c>
      <c r="G126" s="60">
        <v>1.79</v>
      </c>
      <c r="H126" s="60">
        <f t="shared" si="27"/>
        <v>33.854748603351958</v>
      </c>
      <c r="I126" s="60">
        <f t="shared" si="26"/>
        <v>108.474</v>
      </c>
      <c r="J126" s="43"/>
      <c r="K126" s="61">
        <f>I126/'May 2019 Testing'!$C$22</f>
        <v>0.42667098815561627</v>
      </c>
      <c r="L126" s="61">
        <v>0.42699999999999999</v>
      </c>
      <c r="M126" s="188">
        <v>0.9</v>
      </c>
      <c r="N126" s="191">
        <v>-8</v>
      </c>
      <c r="O126" s="194">
        <v>35</v>
      </c>
      <c r="P126" s="207">
        <v>400</v>
      </c>
      <c r="Q126" s="208">
        <v>3</v>
      </c>
      <c r="R126" s="50" t="s">
        <v>72</v>
      </c>
      <c r="S126" s="51">
        <v>0</v>
      </c>
    </row>
    <row r="127" spans="1:19" x14ac:dyDescent="0.25">
      <c r="A127" s="238"/>
      <c r="B127" s="144"/>
      <c r="C127" s="147"/>
      <c r="D127" s="147"/>
      <c r="E127" s="30" t="s">
        <v>46</v>
      </c>
      <c r="F127" s="31">
        <v>60</v>
      </c>
      <c r="G127" s="131">
        <v>2.09</v>
      </c>
      <c r="H127" s="131">
        <f t="shared" si="27"/>
        <v>28.708133971291868</v>
      </c>
      <c r="I127" s="131">
        <f t="shared" si="26"/>
        <v>125.39999999999999</v>
      </c>
      <c r="J127" s="43"/>
      <c r="K127" s="135">
        <f>(I127/2)/'May 2019 Testing'!$G$22</f>
        <v>0.13358789604177146</v>
      </c>
      <c r="L127" s="135">
        <v>0.13350000000000001</v>
      </c>
      <c r="M127" s="188"/>
      <c r="N127" s="191"/>
      <c r="O127" s="194"/>
      <c r="P127" s="160"/>
      <c r="Q127" s="163"/>
      <c r="R127" s="33" t="s">
        <v>73</v>
      </c>
      <c r="S127" s="48">
        <v>2</v>
      </c>
    </row>
    <row r="128" spans="1:19" x14ac:dyDescent="0.25">
      <c r="A128" s="238"/>
      <c r="B128" s="144"/>
      <c r="C128" s="147"/>
      <c r="D128" s="149"/>
      <c r="E128" s="34" t="s">
        <v>47</v>
      </c>
      <c r="F128" s="35">
        <v>60</v>
      </c>
      <c r="G128" s="137"/>
      <c r="H128" s="137"/>
      <c r="I128" s="137"/>
      <c r="J128" s="43"/>
      <c r="K128" s="136"/>
      <c r="L128" s="136"/>
      <c r="M128" s="188"/>
      <c r="N128" s="191"/>
      <c r="O128" s="194"/>
      <c r="P128" s="160"/>
      <c r="Q128" s="163"/>
      <c r="R128" s="33" t="s">
        <v>73</v>
      </c>
      <c r="S128" s="48">
        <v>2</v>
      </c>
    </row>
    <row r="129" spans="1:19" x14ac:dyDescent="0.25">
      <c r="A129" s="238"/>
      <c r="B129" s="144"/>
      <c r="C129" s="147"/>
      <c r="D129" s="165" t="s">
        <v>48</v>
      </c>
      <c r="E129" s="30" t="s">
        <v>45</v>
      </c>
      <c r="F129" s="35">
        <v>60.8</v>
      </c>
      <c r="G129" s="31">
        <v>1.79</v>
      </c>
      <c r="H129" s="31">
        <f t="shared" si="27"/>
        <v>33.96648044692737</v>
      </c>
      <c r="I129" s="31">
        <f t="shared" si="26"/>
        <v>108.83199999999999</v>
      </c>
      <c r="J129" s="43"/>
      <c r="K129" s="58">
        <f>I129/'May 2019 Testing'!$C$22</f>
        <v>0.42807914323203744</v>
      </c>
      <c r="L129" s="58">
        <v>0.42799999999999999</v>
      </c>
      <c r="M129" s="188"/>
      <c r="N129" s="191"/>
      <c r="O129" s="194"/>
      <c r="P129" s="160"/>
      <c r="Q129" s="163"/>
      <c r="R129" s="33" t="s">
        <v>72</v>
      </c>
      <c r="S129" s="48">
        <v>0</v>
      </c>
    </row>
    <row r="130" spans="1:19" x14ac:dyDescent="0.25">
      <c r="A130" s="238"/>
      <c r="B130" s="144"/>
      <c r="C130" s="147"/>
      <c r="D130" s="147"/>
      <c r="E130" s="30" t="s">
        <v>46</v>
      </c>
      <c r="F130" s="35">
        <v>60</v>
      </c>
      <c r="G130" s="131">
        <v>2.09</v>
      </c>
      <c r="H130" s="131">
        <f t="shared" si="27"/>
        <v>28.708133971291868</v>
      </c>
      <c r="I130" s="131">
        <f t="shared" si="26"/>
        <v>125.39999999999999</v>
      </c>
      <c r="J130" s="43"/>
      <c r="K130" s="135">
        <f>(I130/2)/'May 2019 Testing'!$G$22</f>
        <v>0.13358789604177146</v>
      </c>
      <c r="L130" s="135">
        <v>0.13350000000000001</v>
      </c>
      <c r="M130" s="188"/>
      <c r="N130" s="191"/>
      <c r="O130" s="194"/>
      <c r="P130" s="160"/>
      <c r="Q130" s="163"/>
      <c r="R130" s="33" t="s">
        <v>73</v>
      </c>
      <c r="S130" s="48">
        <v>2</v>
      </c>
    </row>
    <row r="131" spans="1:19" ht="15.75" thickBot="1" x14ac:dyDescent="0.3">
      <c r="A131" s="238"/>
      <c r="B131" s="145"/>
      <c r="C131" s="148"/>
      <c r="D131" s="148"/>
      <c r="E131" s="36" t="s">
        <v>47</v>
      </c>
      <c r="F131" s="37">
        <v>60</v>
      </c>
      <c r="G131" s="132"/>
      <c r="H131" s="132"/>
      <c r="I131" s="132"/>
      <c r="J131" s="44"/>
      <c r="K131" s="139"/>
      <c r="L131" s="139"/>
      <c r="M131" s="189"/>
      <c r="N131" s="192"/>
      <c r="O131" s="195"/>
      <c r="P131" s="161"/>
      <c r="Q131" s="164"/>
      <c r="R131" s="39" t="s">
        <v>73</v>
      </c>
      <c r="S131" s="49">
        <v>2</v>
      </c>
    </row>
    <row r="132" spans="1:19" x14ac:dyDescent="0.25">
      <c r="A132" s="238"/>
      <c r="B132" s="143" t="s">
        <v>116</v>
      </c>
      <c r="C132" s="146" t="s">
        <v>43</v>
      </c>
      <c r="D132" s="146" t="s">
        <v>44</v>
      </c>
      <c r="E132" s="26" t="s">
        <v>45</v>
      </c>
      <c r="F132" s="27">
        <v>60.6</v>
      </c>
      <c r="G132" s="27">
        <v>1.79</v>
      </c>
      <c r="H132" s="27">
        <f t="shared" si="27"/>
        <v>33.854748603351958</v>
      </c>
      <c r="I132" s="27">
        <f t="shared" si="26"/>
        <v>108.474</v>
      </c>
      <c r="J132" s="42"/>
      <c r="K132" s="62">
        <f>I132/'May 2019 Testing'!$C$22</f>
        <v>0.42667098815561627</v>
      </c>
      <c r="L132" s="62">
        <v>0.42699999999999999</v>
      </c>
      <c r="M132" s="187">
        <v>0.9</v>
      </c>
      <c r="N132" s="190">
        <v>-8</v>
      </c>
      <c r="O132" s="193">
        <v>35</v>
      </c>
      <c r="P132" s="196">
        <v>400</v>
      </c>
      <c r="Q132" s="162">
        <v>3</v>
      </c>
      <c r="R132" s="29" t="s">
        <v>72</v>
      </c>
      <c r="S132" s="47">
        <v>0</v>
      </c>
    </row>
    <row r="133" spans="1:19" x14ac:dyDescent="0.25">
      <c r="A133" s="238"/>
      <c r="B133" s="144"/>
      <c r="C133" s="147"/>
      <c r="D133" s="147"/>
      <c r="E133" s="30" t="s">
        <v>46</v>
      </c>
      <c r="F133" s="31">
        <v>70.2</v>
      </c>
      <c r="G133" s="204">
        <v>2.4500000000000002</v>
      </c>
      <c r="H133" s="204">
        <f t="shared" si="27"/>
        <v>28.653061224489797</v>
      </c>
      <c r="I133" s="204">
        <f t="shared" si="26"/>
        <v>171.99</v>
      </c>
      <c r="J133" s="43"/>
      <c r="K133" s="202">
        <f>(I133/2)/'May 2019 Testing'!$G$22</f>
        <v>0.18321995406877412</v>
      </c>
      <c r="L133" s="202">
        <v>0.183</v>
      </c>
      <c r="M133" s="188"/>
      <c r="N133" s="191"/>
      <c r="O133" s="194"/>
      <c r="P133" s="197"/>
      <c r="Q133" s="163"/>
      <c r="R133" s="33" t="s">
        <v>73</v>
      </c>
      <c r="S133" s="48">
        <v>2</v>
      </c>
    </row>
    <row r="134" spans="1:19" x14ac:dyDescent="0.25">
      <c r="A134" s="238"/>
      <c r="B134" s="144"/>
      <c r="C134" s="147"/>
      <c r="D134" s="149"/>
      <c r="E134" s="34" t="s">
        <v>47</v>
      </c>
      <c r="F134" s="35">
        <v>70.2</v>
      </c>
      <c r="G134" s="206"/>
      <c r="H134" s="206"/>
      <c r="I134" s="206"/>
      <c r="J134" s="43"/>
      <c r="K134" s="203"/>
      <c r="L134" s="203"/>
      <c r="M134" s="188"/>
      <c r="N134" s="191"/>
      <c r="O134" s="194"/>
      <c r="P134" s="197"/>
      <c r="Q134" s="163"/>
      <c r="R134" s="33" t="s">
        <v>73</v>
      </c>
      <c r="S134" s="48">
        <v>2</v>
      </c>
    </row>
    <row r="135" spans="1:19" x14ac:dyDescent="0.25">
      <c r="A135" s="238"/>
      <c r="B135" s="144"/>
      <c r="C135" s="147"/>
      <c r="D135" s="165" t="s">
        <v>48</v>
      </c>
      <c r="E135" s="30" t="s">
        <v>45</v>
      </c>
      <c r="F135" s="35">
        <v>60.8</v>
      </c>
      <c r="G135" s="31">
        <v>1.79</v>
      </c>
      <c r="H135" s="31">
        <f t="shared" si="27"/>
        <v>33.96648044692737</v>
      </c>
      <c r="I135" s="31">
        <f t="shared" si="26"/>
        <v>108.83199999999999</v>
      </c>
      <c r="J135" s="43"/>
      <c r="K135" s="58">
        <f>I135/'May 2019 Testing'!$C$22</f>
        <v>0.42807914323203744</v>
      </c>
      <c r="L135" s="58">
        <v>0.42799999999999999</v>
      </c>
      <c r="M135" s="188"/>
      <c r="N135" s="191"/>
      <c r="O135" s="194"/>
      <c r="P135" s="197"/>
      <c r="Q135" s="163"/>
      <c r="R135" s="33" t="s">
        <v>72</v>
      </c>
      <c r="S135" s="48">
        <v>0</v>
      </c>
    </row>
    <row r="136" spans="1:19" x14ac:dyDescent="0.25">
      <c r="A136" s="238"/>
      <c r="B136" s="144"/>
      <c r="C136" s="147"/>
      <c r="D136" s="147"/>
      <c r="E136" s="30" t="s">
        <v>46</v>
      </c>
      <c r="F136" s="35">
        <v>70.3</v>
      </c>
      <c r="G136" s="204">
        <v>2.42</v>
      </c>
      <c r="H136" s="204">
        <f t="shared" si="27"/>
        <v>29.049586776859503</v>
      </c>
      <c r="I136" s="204">
        <f t="shared" si="26"/>
        <v>170.12599999999998</v>
      </c>
      <c r="J136" s="43"/>
      <c r="K136" s="202">
        <f>(I136/2)/'May 2019 Testing'!$G$22</f>
        <v>0.18123424563000326</v>
      </c>
      <c r="L136" s="202">
        <v>0.18099999999999999</v>
      </c>
      <c r="M136" s="188"/>
      <c r="N136" s="191"/>
      <c r="O136" s="194"/>
      <c r="P136" s="197"/>
      <c r="Q136" s="163"/>
      <c r="R136" s="33" t="s">
        <v>73</v>
      </c>
      <c r="S136" s="48">
        <v>2</v>
      </c>
    </row>
    <row r="137" spans="1:19" ht="15.75" thickBot="1" x14ac:dyDescent="0.3">
      <c r="A137" s="238"/>
      <c r="B137" s="145"/>
      <c r="C137" s="148"/>
      <c r="D137" s="148"/>
      <c r="E137" s="36" t="s">
        <v>47</v>
      </c>
      <c r="F137" s="37">
        <v>70.3</v>
      </c>
      <c r="G137" s="205"/>
      <c r="H137" s="205"/>
      <c r="I137" s="205"/>
      <c r="J137" s="46"/>
      <c r="K137" s="209"/>
      <c r="L137" s="209"/>
      <c r="M137" s="189"/>
      <c r="N137" s="192"/>
      <c r="O137" s="195"/>
      <c r="P137" s="198"/>
      <c r="Q137" s="164"/>
      <c r="R137" s="39" t="s">
        <v>73</v>
      </c>
      <c r="S137" s="49">
        <v>2</v>
      </c>
    </row>
    <row r="138" spans="1:19" ht="30.75" thickBot="1" x14ac:dyDescent="0.3">
      <c r="A138" s="238"/>
      <c r="B138" s="17" t="s">
        <v>26</v>
      </c>
      <c r="C138" s="18" t="s">
        <v>27</v>
      </c>
      <c r="D138" s="18" t="s">
        <v>28</v>
      </c>
      <c r="E138" s="18" t="s">
        <v>29</v>
      </c>
      <c r="F138" s="19" t="s">
        <v>30</v>
      </c>
      <c r="G138" s="19" t="s">
        <v>31</v>
      </c>
      <c r="H138" s="20" t="s">
        <v>32</v>
      </c>
      <c r="I138" s="19" t="s">
        <v>33</v>
      </c>
      <c r="J138" s="20"/>
      <c r="K138" s="45" t="s">
        <v>34</v>
      </c>
      <c r="L138" s="20" t="s">
        <v>79</v>
      </c>
      <c r="M138" s="45" t="s">
        <v>35</v>
      </c>
      <c r="N138" s="64" t="s">
        <v>36</v>
      </c>
      <c r="O138" s="45" t="s">
        <v>37</v>
      </c>
      <c r="P138" s="23" t="s">
        <v>38</v>
      </c>
      <c r="Q138" s="24" t="s">
        <v>39</v>
      </c>
      <c r="R138" s="24" t="s">
        <v>40</v>
      </c>
      <c r="S138" s="25" t="s">
        <v>152</v>
      </c>
    </row>
    <row r="139" spans="1:19" x14ac:dyDescent="0.25">
      <c r="A139" s="238"/>
      <c r="B139" s="143" t="s">
        <v>119</v>
      </c>
      <c r="C139" s="146" t="s">
        <v>43</v>
      </c>
      <c r="D139" s="146" t="s">
        <v>44</v>
      </c>
      <c r="E139" s="26" t="s">
        <v>45</v>
      </c>
      <c r="F139" s="27">
        <v>70</v>
      </c>
      <c r="G139" s="79">
        <v>2.02</v>
      </c>
      <c r="H139" s="79">
        <f>F139/G139</f>
        <v>34.653465346534652</v>
      </c>
      <c r="I139" s="79">
        <f>F139*G139</f>
        <v>141.4</v>
      </c>
      <c r="J139" s="80">
        <v>0.33400000000000002</v>
      </c>
      <c r="K139" s="81">
        <f>I139/'May 2019 Testing'!$C$22</f>
        <v>0.55618192124568233</v>
      </c>
      <c r="L139" s="82">
        <v>0.55700000000000005</v>
      </c>
      <c r="M139" s="188">
        <v>0.9</v>
      </c>
      <c r="N139" s="191">
        <v>-8</v>
      </c>
      <c r="O139" s="194">
        <v>35</v>
      </c>
      <c r="P139" s="159">
        <v>400</v>
      </c>
      <c r="Q139" s="162">
        <v>3</v>
      </c>
      <c r="R139" s="29" t="s">
        <v>72</v>
      </c>
      <c r="S139" s="47">
        <v>0</v>
      </c>
    </row>
    <row r="140" spans="1:19" x14ac:dyDescent="0.25">
      <c r="A140" s="238"/>
      <c r="B140" s="144"/>
      <c r="C140" s="147"/>
      <c r="D140" s="147"/>
      <c r="E140" s="30" t="s">
        <v>46</v>
      </c>
      <c r="F140" s="31">
        <v>70.2</v>
      </c>
      <c r="G140" s="131">
        <v>2.4500000000000002</v>
      </c>
      <c r="H140" s="131">
        <f t="shared" ref="H140:H167" si="28">F140/G140</f>
        <v>28.653061224489797</v>
      </c>
      <c r="I140" s="131">
        <f>F140*G140</f>
        <v>171.99</v>
      </c>
      <c r="J140" s="55">
        <v>9.9000000000000005E-2</v>
      </c>
      <c r="K140" s="241">
        <f>(I140/2)/'May 2019 Testing'!$G$22</f>
        <v>0.18321995406877412</v>
      </c>
      <c r="L140" s="240">
        <v>0.183</v>
      </c>
      <c r="M140" s="188"/>
      <c r="N140" s="191"/>
      <c r="O140" s="194"/>
      <c r="P140" s="160"/>
      <c r="Q140" s="163"/>
      <c r="R140" s="33" t="s">
        <v>73</v>
      </c>
      <c r="S140" s="48">
        <v>1.5</v>
      </c>
    </row>
    <row r="141" spans="1:19" x14ac:dyDescent="0.25">
      <c r="A141" s="238"/>
      <c r="B141" s="144"/>
      <c r="C141" s="147"/>
      <c r="D141" s="149"/>
      <c r="E141" s="34" t="s">
        <v>47</v>
      </c>
      <c r="F141" s="35">
        <v>70.2</v>
      </c>
      <c r="G141" s="137"/>
      <c r="H141" s="137"/>
      <c r="I141" s="137"/>
      <c r="J141" s="55">
        <v>9.9000000000000005E-2</v>
      </c>
      <c r="K141" s="243"/>
      <c r="L141" s="240"/>
      <c r="M141" s="188"/>
      <c r="N141" s="191"/>
      <c r="O141" s="194"/>
      <c r="P141" s="160"/>
      <c r="Q141" s="163"/>
      <c r="R141" s="33" t="s">
        <v>73</v>
      </c>
      <c r="S141" s="48">
        <v>1.5</v>
      </c>
    </row>
    <row r="142" spans="1:19" x14ac:dyDescent="0.25">
      <c r="A142" s="238"/>
      <c r="B142" s="144"/>
      <c r="C142" s="147"/>
      <c r="D142" s="165" t="s">
        <v>48</v>
      </c>
      <c r="E142" s="30" t="s">
        <v>45</v>
      </c>
      <c r="F142" s="35">
        <v>70.2</v>
      </c>
      <c r="G142" s="83">
        <v>2.0699999999999998</v>
      </c>
      <c r="H142" s="83">
        <f t="shared" si="28"/>
        <v>33.913043478260875</v>
      </c>
      <c r="I142" s="83">
        <f t="shared" ref="I142:I167" si="29">F142*G142</f>
        <v>145.31399999999999</v>
      </c>
      <c r="J142" s="55">
        <v>0.33400000000000002</v>
      </c>
      <c r="K142" s="84">
        <f>I142/'May 2019 Testing'!$C$22</f>
        <v>0.57157722562867808</v>
      </c>
      <c r="L142" s="85">
        <v>0.57099999999999995</v>
      </c>
      <c r="M142" s="188"/>
      <c r="N142" s="191"/>
      <c r="O142" s="194"/>
      <c r="P142" s="160"/>
      <c r="Q142" s="163"/>
      <c r="R142" s="33" t="s">
        <v>72</v>
      </c>
      <c r="S142" s="48">
        <v>0</v>
      </c>
    </row>
    <row r="143" spans="1:19" x14ac:dyDescent="0.25">
      <c r="A143" s="238"/>
      <c r="B143" s="144"/>
      <c r="C143" s="147"/>
      <c r="D143" s="147"/>
      <c r="E143" s="30" t="s">
        <v>46</v>
      </c>
      <c r="F143" s="35">
        <v>70.3</v>
      </c>
      <c r="G143" s="131">
        <v>2.4500000000000002</v>
      </c>
      <c r="H143" s="131">
        <f t="shared" si="28"/>
        <v>28.693877551020403</v>
      </c>
      <c r="I143" s="131">
        <f t="shared" si="29"/>
        <v>172.23500000000001</v>
      </c>
      <c r="J143" s="55">
        <v>9.9000000000000005E-2</v>
      </c>
      <c r="K143" s="241">
        <f>(I143/2)/'May 2019 Testing'!$G$22</f>
        <v>0.18348095115434218</v>
      </c>
      <c r="L143" s="240">
        <v>0.18099999999999999</v>
      </c>
      <c r="M143" s="188"/>
      <c r="N143" s="191"/>
      <c r="O143" s="194"/>
      <c r="P143" s="160"/>
      <c r="Q143" s="163"/>
      <c r="R143" s="33" t="s">
        <v>73</v>
      </c>
      <c r="S143" s="48">
        <v>1.5</v>
      </c>
    </row>
    <row r="144" spans="1:19" ht="15.75" thickBot="1" x14ac:dyDescent="0.3">
      <c r="A144" s="239"/>
      <c r="B144" s="144"/>
      <c r="C144" s="147"/>
      <c r="D144" s="147"/>
      <c r="E144" s="65" t="s">
        <v>47</v>
      </c>
      <c r="F144" s="66">
        <v>70.3</v>
      </c>
      <c r="G144" s="244"/>
      <c r="H144" s="244"/>
      <c r="I144" s="244"/>
      <c r="J144" s="56">
        <v>9.9000000000000005E-2</v>
      </c>
      <c r="K144" s="242"/>
      <c r="L144" s="135"/>
      <c r="M144" s="188"/>
      <c r="N144" s="191"/>
      <c r="O144" s="194"/>
      <c r="P144" s="161"/>
      <c r="Q144" s="164"/>
      <c r="R144" s="39" t="s">
        <v>73</v>
      </c>
      <c r="S144" s="49">
        <v>1.5</v>
      </c>
    </row>
    <row r="145" spans="1:31" ht="15" customHeight="1" x14ac:dyDescent="0.25">
      <c r="A145" s="234" t="s">
        <v>146</v>
      </c>
      <c r="B145" s="143" t="s">
        <v>120</v>
      </c>
      <c r="C145" s="146" t="s">
        <v>43</v>
      </c>
      <c r="D145" s="146" t="s">
        <v>44</v>
      </c>
      <c r="E145" s="26" t="s">
        <v>45</v>
      </c>
      <c r="F145" s="27">
        <v>60</v>
      </c>
      <c r="G145" s="79">
        <v>1.79</v>
      </c>
      <c r="H145" s="79">
        <f t="shared" si="28"/>
        <v>33.519553072625698</v>
      </c>
      <c r="I145" s="79">
        <f t="shared" si="29"/>
        <v>107.4</v>
      </c>
      <c r="J145" s="80"/>
      <c r="K145" s="82">
        <f>I145/'May 2019 Testing'!$C$22</f>
        <v>0.42244652292635276</v>
      </c>
      <c r="L145" s="82">
        <v>0.42299999999999999</v>
      </c>
      <c r="M145" s="187">
        <v>0.9</v>
      </c>
      <c r="N145" s="190">
        <v>-8</v>
      </c>
      <c r="O145" s="193">
        <v>35</v>
      </c>
      <c r="P145" s="159">
        <v>400</v>
      </c>
      <c r="Q145" s="162">
        <v>3</v>
      </c>
      <c r="R145" s="29" t="s">
        <v>72</v>
      </c>
      <c r="S145" s="47">
        <v>0</v>
      </c>
      <c r="T145" s="67"/>
      <c r="U145" s="2"/>
      <c r="V145" s="2"/>
      <c r="W145" s="2"/>
      <c r="X145" s="2"/>
      <c r="Y145" s="3"/>
    </row>
    <row r="146" spans="1:31" x14ac:dyDescent="0.25">
      <c r="A146" s="235"/>
      <c r="B146" s="144"/>
      <c r="C146" s="147"/>
      <c r="D146" s="147"/>
      <c r="E146" s="30" t="s">
        <v>46</v>
      </c>
      <c r="F146" s="31">
        <v>80.099999999999994</v>
      </c>
      <c r="G146" s="131">
        <v>2.75</v>
      </c>
      <c r="H146" s="131">
        <f t="shared" si="28"/>
        <v>29.127272727272725</v>
      </c>
      <c r="I146" s="131">
        <f t="shared" si="29"/>
        <v>220.27499999999998</v>
      </c>
      <c r="J146" s="55"/>
      <c r="K146" s="240">
        <f>(I146/2)/'May 2019 Testing'!$G$22</f>
        <v>0.23465768581021695</v>
      </c>
      <c r="L146" s="240">
        <v>0.23400000000000001</v>
      </c>
      <c r="M146" s="188"/>
      <c r="N146" s="191"/>
      <c r="O146" s="194"/>
      <c r="P146" s="160"/>
      <c r="Q146" s="163"/>
      <c r="R146" s="33" t="s">
        <v>73</v>
      </c>
      <c r="S146" s="48">
        <v>1</v>
      </c>
      <c r="T146" s="4" t="s">
        <v>121</v>
      </c>
      <c r="U146" s="5"/>
      <c r="V146" s="5"/>
      <c r="W146" s="5"/>
      <c r="X146" s="5"/>
      <c r="Y146" s="6"/>
    </row>
    <row r="147" spans="1:31" x14ac:dyDescent="0.25">
      <c r="A147" s="235"/>
      <c r="B147" s="144"/>
      <c r="C147" s="147"/>
      <c r="D147" s="149"/>
      <c r="E147" s="34" t="s">
        <v>47</v>
      </c>
      <c r="F147" s="35">
        <v>80.099999999999994</v>
      </c>
      <c r="G147" s="137"/>
      <c r="H147" s="137"/>
      <c r="I147" s="137"/>
      <c r="J147" s="55"/>
      <c r="K147" s="240"/>
      <c r="L147" s="240"/>
      <c r="M147" s="188"/>
      <c r="N147" s="191"/>
      <c r="O147" s="194"/>
      <c r="P147" s="160"/>
      <c r="Q147" s="163"/>
      <c r="R147" s="33" t="s">
        <v>73</v>
      </c>
      <c r="S147" s="48">
        <v>1</v>
      </c>
      <c r="T147" s="4"/>
      <c r="U147" s="5"/>
      <c r="V147" s="5"/>
      <c r="W147" s="5"/>
      <c r="X147" s="5"/>
      <c r="Y147" s="6"/>
    </row>
    <row r="148" spans="1:31" x14ac:dyDescent="0.25">
      <c r="A148" s="235"/>
      <c r="B148" s="144"/>
      <c r="C148" s="147"/>
      <c r="D148" s="165" t="s">
        <v>48</v>
      </c>
      <c r="E148" s="30" t="s">
        <v>45</v>
      </c>
      <c r="F148" s="35">
        <v>60.2</v>
      </c>
      <c r="G148" s="83">
        <v>1.79</v>
      </c>
      <c r="H148" s="83">
        <f t="shared" si="28"/>
        <v>33.631284916201118</v>
      </c>
      <c r="I148" s="83">
        <f t="shared" si="29"/>
        <v>107.75800000000001</v>
      </c>
      <c r="J148" s="55"/>
      <c r="K148" s="85">
        <f>I148/'May 2019 Testing'!$C$22</f>
        <v>0.42385467800277399</v>
      </c>
      <c r="L148" s="85">
        <v>0.42399999999999999</v>
      </c>
      <c r="M148" s="188"/>
      <c r="N148" s="191"/>
      <c r="O148" s="194"/>
      <c r="P148" s="160"/>
      <c r="Q148" s="163"/>
      <c r="R148" s="33" t="s">
        <v>72</v>
      </c>
      <c r="S148" s="48">
        <v>0</v>
      </c>
      <c r="T148" s="4"/>
      <c r="U148" s="5"/>
      <c r="V148" s="5"/>
      <c r="W148" s="5"/>
      <c r="X148" s="5"/>
      <c r="Y148" s="6"/>
    </row>
    <row r="149" spans="1:31" x14ac:dyDescent="0.25">
      <c r="A149" s="235"/>
      <c r="B149" s="144"/>
      <c r="C149" s="147"/>
      <c r="D149" s="147"/>
      <c r="E149" s="30" t="s">
        <v>46</v>
      </c>
      <c r="F149" s="35">
        <v>80.099999999999994</v>
      </c>
      <c r="G149" s="131">
        <v>2.78</v>
      </c>
      <c r="H149" s="131">
        <f t="shared" si="28"/>
        <v>28.812949640287769</v>
      </c>
      <c r="I149" s="131">
        <f t="shared" si="29"/>
        <v>222.67799999999997</v>
      </c>
      <c r="J149" s="55"/>
      <c r="K149" s="240">
        <f>(I149/2)/'May 2019 Testing'!$G$22</f>
        <v>0.23721758783723748</v>
      </c>
      <c r="L149" s="240">
        <v>0.23699999999999999</v>
      </c>
      <c r="M149" s="188"/>
      <c r="N149" s="191"/>
      <c r="O149" s="194"/>
      <c r="P149" s="160"/>
      <c r="Q149" s="163"/>
      <c r="R149" s="33" t="s">
        <v>73</v>
      </c>
      <c r="S149" s="48">
        <v>1</v>
      </c>
      <c r="T149" s="4" t="s">
        <v>122</v>
      </c>
      <c r="U149" s="5"/>
      <c r="V149" s="5"/>
      <c r="W149" s="5"/>
      <c r="X149" s="5"/>
      <c r="Y149" s="6"/>
    </row>
    <row r="150" spans="1:31" ht="15.75" thickBot="1" x14ac:dyDescent="0.3">
      <c r="A150" s="235"/>
      <c r="B150" s="145"/>
      <c r="C150" s="148"/>
      <c r="D150" s="148"/>
      <c r="E150" s="36" t="s">
        <v>47</v>
      </c>
      <c r="F150" s="37">
        <v>80.099999999999994</v>
      </c>
      <c r="G150" s="132"/>
      <c r="H150" s="132"/>
      <c r="I150" s="132"/>
      <c r="J150" s="86"/>
      <c r="K150" s="245"/>
      <c r="L150" s="245"/>
      <c r="M150" s="189"/>
      <c r="N150" s="192"/>
      <c r="O150" s="195"/>
      <c r="P150" s="161"/>
      <c r="Q150" s="164"/>
      <c r="R150" s="39" t="s">
        <v>73</v>
      </c>
      <c r="S150" s="49">
        <v>1</v>
      </c>
      <c r="T150" s="7"/>
      <c r="U150" s="8"/>
      <c r="V150" s="8"/>
      <c r="W150" s="8"/>
      <c r="X150" s="8"/>
      <c r="Y150" s="9"/>
    </row>
    <row r="151" spans="1:31" x14ac:dyDescent="0.25">
      <c r="A151" s="235"/>
      <c r="B151" s="144" t="s">
        <v>123</v>
      </c>
      <c r="C151" s="147" t="s">
        <v>43</v>
      </c>
      <c r="D151" s="147" t="s">
        <v>44</v>
      </c>
      <c r="E151" s="59" t="s">
        <v>45</v>
      </c>
      <c r="F151" s="60">
        <v>60</v>
      </c>
      <c r="G151" s="69">
        <v>1.75</v>
      </c>
      <c r="H151" s="69">
        <f t="shared" si="28"/>
        <v>34.285714285714285</v>
      </c>
      <c r="I151" s="69">
        <f t="shared" si="29"/>
        <v>105</v>
      </c>
      <c r="J151" s="55"/>
      <c r="K151" s="70">
        <f>I151/'May 2019 Testing'!$C$22</f>
        <v>0.41300637716263539</v>
      </c>
      <c r="L151" s="70">
        <v>0.41199999999999998</v>
      </c>
      <c r="M151" s="188">
        <v>0.9</v>
      </c>
      <c r="N151" s="191">
        <v>-8</v>
      </c>
      <c r="O151" s="194">
        <v>35</v>
      </c>
      <c r="P151" s="159">
        <v>400</v>
      </c>
      <c r="Q151" s="162">
        <v>3</v>
      </c>
      <c r="R151" s="29" t="s">
        <v>72</v>
      </c>
      <c r="S151" s="47">
        <v>0</v>
      </c>
      <c r="T151" s="67"/>
      <c r="U151" s="2"/>
      <c r="V151" s="2"/>
      <c r="W151" s="2"/>
      <c r="X151" s="2"/>
      <c r="Y151" s="2"/>
      <c r="Z151" s="2"/>
      <c r="AA151" s="2"/>
      <c r="AB151" s="2"/>
      <c r="AC151" s="2"/>
      <c r="AD151" s="3"/>
    </row>
    <row r="152" spans="1:31" x14ac:dyDescent="0.25">
      <c r="A152" s="235"/>
      <c r="B152" s="144"/>
      <c r="C152" s="147"/>
      <c r="D152" s="147"/>
      <c r="E152" s="30" t="s">
        <v>46</v>
      </c>
      <c r="F152" s="31">
        <v>100.2</v>
      </c>
      <c r="G152" s="131">
        <v>3.47</v>
      </c>
      <c r="H152" s="131">
        <f t="shared" si="28"/>
        <v>28.876080691642649</v>
      </c>
      <c r="I152" s="131">
        <f t="shared" si="29"/>
        <v>347.69400000000002</v>
      </c>
      <c r="J152" s="55"/>
      <c r="K152" s="135">
        <f>(I152/2)/'May 2019 Testing'!$G$22</f>
        <v>0.37039641089591457</v>
      </c>
      <c r="L152" s="135">
        <v>0.371</v>
      </c>
      <c r="M152" s="188"/>
      <c r="N152" s="191"/>
      <c r="O152" s="194"/>
      <c r="P152" s="160"/>
      <c r="Q152" s="163"/>
      <c r="R152" s="33" t="s">
        <v>72</v>
      </c>
      <c r="S152" s="48">
        <v>0.1</v>
      </c>
      <c r="T152" s="4" t="s">
        <v>126</v>
      </c>
      <c r="U152" s="5"/>
      <c r="V152" s="5"/>
      <c r="W152" s="5"/>
      <c r="X152" s="5"/>
      <c r="Y152" s="5"/>
      <c r="Z152" s="5"/>
      <c r="AA152" s="5"/>
      <c r="AB152" s="5"/>
      <c r="AC152" s="5"/>
      <c r="AD152" s="6"/>
    </row>
    <row r="153" spans="1:31" x14ac:dyDescent="0.25">
      <c r="A153" s="235"/>
      <c r="B153" s="144"/>
      <c r="C153" s="147"/>
      <c r="D153" s="149"/>
      <c r="E153" s="34" t="s">
        <v>47</v>
      </c>
      <c r="F153" s="35">
        <v>100.2</v>
      </c>
      <c r="G153" s="137"/>
      <c r="H153" s="137"/>
      <c r="I153" s="137"/>
      <c r="J153" s="55"/>
      <c r="K153" s="136"/>
      <c r="L153" s="136"/>
      <c r="M153" s="188"/>
      <c r="N153" s="191"/>
      <c r="O153" s="194"/>
      <c r="P153" s="160"/>
      <c r="Q153" s="163"/>
      <c r="R153" s="33" t="s">
        <v>72</v>
      </c>
      <c r="S153" s="48">
        <v>0.1</v>
      </c>
      <c r="T153" s="4"/>
      <c r="U153" s="5"/>
      <c r="V153" s="5"/>
      <c r="W153" s="5"/>
      <c r="X153" s="5"/>
      <c r="Y153" s="5"/>
      <c r="Z153" s="5"/>
      <c r="AA153" s="5"/>
      <c r="AB153" s="5"/>
      <c r="AC153" s="5"/>
      <c r="AD153" s="6"/>
    </row>
    <row r="154" spans="1:31" x14ac:dyDescent="0.25">
      <c r="A154" s="235"/>
      <c r="B154" s="144"/>
      <c r="C154" s="147"/>
      <c r="D154" s="165" t="s">
        <v>48</v>
      </c>
      <c r="E154" s="30" t="s">
        <v>45</v>
      </c>
      <c r="F154" s="35">
        <v>60.2</v>
      </c>
      <c r="G154" s="83">
        <v>1.79</v>
      </c>
      <c r="H154" s="83">
        <f t="shared" si="28"/>
        <v>33.631284916201118</v>
      </c>
      <c r="I154" s="83">
        <f t="shared" si="29"/>
        <v>107.75800000000001</v>
      </c>
      <c r="J154" s="55"/>
      <c r="K154" s="85">
        <f>I154/'May 2019 Testing'!$C$22</f>
        <v>0.42385467800277399</v>
      </c>
      <c r="L154" s="85">
        <v>0.42399999999999999</v>
      </c>
      <c r="M154" s="188"/>
      <c r="N154" s="191"/>
      <c r="O154" s="194"/>
      <c r="P154" s="160"/>
      <c r="Q154" s="163"/>
      <c r="R154" s="33" t="s">
        <v>72</v>
      </c>
      <c r="S154" s="48">
        <v>0</v>
      </c>
      <c r="T154" s="4"/>
      <c r="U154" s="5"/>
      <c r="V154" s="5"/>
      <c r="W154" s="5"/>
      <c r="X154" s="5"/>
      <c r="Y154" s="5"/>
      <c r="Z154" s="5"/>
      <c r="AA154" s="5"/>
      <c r="AB154" s="5"/>
      <c r="AC154" s="5"/>
      <c r="AD154" s="6"/>
    </row>
    <row r="155" spans="1:31" x14ac:dyDescent="0.25">
      <c r="A155" s="235"/>
      <c r="B155" s="144"/>
      <c r="C155" s="147"/>
      <c r="D155" s="147"/>
      <c r="E155" s="30" t="s">
        <v>46</v>
      </c>
      <c r="F155" s="35">
        <v>100.2</v>
      </c>
      <c r="G155" s="131">
        <v>3.57</v>
      </c>
      <c r="H155" s="131">
        <f t="shared" si="28"/>
        <v>28.067226890756306</v>
      </c>
      <c r="I155" s="131">
        <f t="shared" si="29"/>
        <v>357.714</v>
      </c>
      <c r="J155" s="55"/>
      <c r="K155" s="135">
        <f>(I155/2)/'May 2019 Testing'!$G$22</f>
        <v>0.3810706590485346</v>
      </c>
      <c r="L155" s="135">
        <v>0.38100000000000001</v>
      </c>
      <c r="M155" s="188"/>
      <c r="N155" s="191"/>
      <c r="O155" s="194"/>
      <c r="P155" s="160"/>
      <c r="Q155" s="163"/>
      <c r="R155" s="33" t="s">
        <v>72</v>
      </c>
      <c r="S155" s="48">
        <v>0.1</v>
      </c>
      <c r="T155" s="4" t="s">
        <v>127</v>
      </c>
      <c r="U155" s="5"/>
      <c r="V155" s="5"/>
      <c r="W155" s="5"/>
      <c r="X155" s="5"/>
      <c r="Y155" s="5"/>
      <c r="Z155" s="5"/>
      <c r="AA155" s="5"/>
      <c r="AB155" s="5"/>
      <c r="AC155" s="5"/>
      <c r="AD155" s="6"/>
    </row>
    <row r="156" spans="1:31" ht="15.75" thickBot="1" x14ac:dyDescent="0.3">
      <c r="A156" s="235"/>
      <c r="B156" s="144"/>
      <c r="C156" s="147"/>
      <c r="D156" s="147"/>
      <c r="E156" s="65" t="s">
        <v>47</v>
      </c>
      <c r="F156" s="66">
        <v>100.2</v>
      </c>
      <c r="G156" s="132"/>
      <c r="H156" s="132"/>
      <c r="I156" s="132"/>
      <c r="J156" s="56"/>
      <c r="K156" s="139"/>
      <c r="L156" s="139"/>
      <c r="M156" s="188"/>
      <c r="N156" s="191"/>
      <c r="O156" s="194"/>
      <c r="P156" s="161"/>
      <c r="Q156" s="164"/>
      <c r="R156" s="39" t="s">
        <v>72</v>
      </c>
      <c r="S156" s="49">
        <v>0.1</v>
      </c>
      <c r="T156" s="7"/>
      <c r="U156" s="8"/>
      <c r="V156" s="8"/>
      <c r="W156" s="8"/>
      <c r="X156" s="8"/>
      <c r="Y156" s="8"/>
      <c r="Z156" s="8"/>
      <c r="AA156" s="8"/>
      <c r="AB156" s="8"/>
      <c r="AC156" s="8"/>
      <c r="AD156" s="9"/>
    </row>
    <row r="157" spans="1:31" x14ac:dyDescent="0.25">
      <c r="A157" s="235"/>
      <c r="B157" s="143" t="s">
        <v>124</v>
      </c>
      <c r="C157" s="146" t="s">
        <v>43</v>
      </c>
      <c r="D157" s="146" t="s">
        <v>44</v>
      </c>
      <c r="E157" s="26" t="s">
        <v>45</v>
      </c>
      <c r="F157" s="27">
        <v>70.5</v>
      </c>
      <c r="G157" s="79">
        <v>2.0699999999999998</v>
      </c>
      <c r="H157" s="79">
        <f t="shared" si="28"/>
        <v>34.057971014492757</v>
      </c>
      <c r="I157" s="79">
        <f t="shared" si="29"/>
        <v>145.935</v>
      </c>
      <c r="J157" s="80"/>
      <c r="K157" s="82">
        <f>I157/'May 2019 Testing'!$C$22</f>
        <v>0.57401986334503996</v>
      </c>
      <c r="L157" s="82">
        <v>0.57399999999999995</v>
      </c>
      <c r="M157" s="187">
        <v>0.9</v>
      </c>
      <c r="N157" s="190">
        <v>-8</v>
      </c>
      <c r="O157" s="193">
        <v>35</v>
      </c>
      <c r="P157" s="159">
        <v>400</v>
      </c>
      <c r="Q157" s="162">
        <v>3</v>
      </c>
      <c r="R157" s="29" t="s">
        <v>72</v>
      </c>
      <c r="S157" s="47">
        <v>0</v>
      </c>
      <c r="T157" s="67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3"/>
    </row>
    <row r="158" spans="1:31" x14ac:dyDescent="0.25">
      <c r="A158" s="235"/>
      <c r="B158" s="144"/>
      <c r="C158" s="147"/>
      <c r="D158" s="147"/>
      <c r="E158" s="30" t="s">
        <v>46</v>
      </c>
      <c r="F158" s="31">
        <v>100.2</v>
      </c>
      <c r="G158" s="131">
        <v>3.47</v>
      </c>
      <c r="H158" s="131">
        <f t="shared" si="28"/>
        <v>28.876080691642649</v>
      </c>
      <c r="I158" s="131">
        <f t="shared" si="29"/>
        <v>347.69400000000002</v>
      </c>
      <c r="J158" s="55"/>
      <c r="K158" s="135">
        <f>(I158/2)/'May 2019 Testing'!$G$22</f>
        <v>0.37039641089591457</v>
      </c>
      <c r="L158" s="135">
        <v>0.371</v>
      </c>
      <c r="M158" s="188"/>
      <c r="N158" s="191"/>
      <c r="O158" s="194"/>
      <c r="P158" s="160"/>
      <c r="Q158" s="163"/>
      <c r="R158" s="33" t="s">
        <v>72</v>
      </c>
      <c r="S158" s="48">
        <v>0</v>
      </c>
      <c r="T158" s="4" t="s">
        <v>129</v>
      </c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6"/>
    </row>
    <row r="159" spans="1:31" x14ac:dyDescent="0.25">
      <c r="A159" s="235"/>
      <c r="B159" s="144"/>
      <c r="C159" s="147"/>
      <c r="D159" s="149"/>
      <c r="E159" s="34" t="s">
        <v>47</v>
      </c>
      <c r="F159" s="35">
        <v>100.2</v>
      </c>
      <c r="G159" s="137"/>
      <c r="H159" s="137"/>
      <c r="I159" s="137"/>
      <c r="J159" s="55"/>
      <c r="K159" s="136"/>
      <c r="L159" s="136"/>
      <c r="M159" s="188"/>
      <c r="N159" s="191"/>
      <c r="O159" s="194"/>
      <c r="P159" s="160"/>
      <c r="Q159" s="163"/>
      <c r="R159" s="33" t="s">
        <v>72</v>
      </c>
      <c r="S159" s="48">
        <v>0</v>
      </c>
      <c r="T159" s="4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6"/>
    </row>
    <row r="160" spans="1:31" x14ac:dyDescent="0.25">
      <c r="A160" s="235"/>
      <c r="B160" s="144"/>
      <c r="C160" s="147"/>
      <c r="D160" s="165" t="s">
        <v>48</v>
      </c>
      <c r="E160" s="30" t="s">
        <v>45</v>
      </c>
      <c r="F160" s="35">
        <v>70.5</v>
      </c>
      <c r="G160" s="83">
        <v>2.12</v>
      </c>
      <c r="H160" s="83">
        <f t="shared" si="28"/>
        <v>33.254716981132077</v>
      </c>
      <c r="I160" s="83">
        <f t="shared" si="29"/>
        <v>149.46</v>
      </c>
      <c r="J160" s="55"/>
      <c r="K160" s="85">
        <f>I160/'May 2019 Testing'!$C$22</f>
        <v>0.58788507743549989</v>
      </c>
      <c r="L160" s="85">
        <v>0.58699999999999997</v>
      </c>
      <c r="M160" s="188"/>
      <c r="N160" s="191"/>
      <c r="O160" s="194"/>
      <c r="P160" s="160"/>
      <c r="Q160" s="163"/>
      <c r="R160" s="33" t="s">
        <v>72</v>
      </c>
      <c r="S160" s="48">
        <v>0</v>
      </c>
      <c r="T160" s="4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6"/>
    </row>
    <row r="161" spans="1:38" x14ac:dyDescent="0.25">
      <c r="A161" s="235"/>
      <c r="B161" s="144"/>
      <c r="C161" s="147"/>
      <c r="D161" s="147"/>
      <c r="E161" s="30" t="s">
        <v>46</v>
      </c>
      <c r="F161" s="35">
        <v>100.2</v>
      </c>
      <c r="G161" s="131">
        <v>3.5</v>
      </c>
      <c r="H161" s="131">
        <f t="shared" si="28"/>
        <v>28.62857142857143</v>
      </c>
      <c r="I161" s="131">
        <f t="shared" si="29"/>
        <v>350.7</v>
      </c>
      <c r="J161" s="55"/>
      <c r="K161" s="135">
        <f>(I161/2)/'May 2019 Testing'!$G$22</f>
        <v>0.37359868534170054</v>
      </c>
      <c r="L161" s="135">
        <v>0.374</v>
      </c>
      <c r="M161" s="188"/>
      <c r="N161" s="191"/>
      <c r="O161" s="194"/>
      <c r="P161" s="160"/>
      <c r="Q161" s="163"/>
      <c r="R161" s="33" t="s">
        <v>72</v>
      </c>
      <c r="S161" s="48">
        <v>0</v>
      </c>
      <c r="T161" s="4" t="s">
        <v>128</v>
      </c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6"/>
    </row>
    <row r="162" spans="1:38" ht="15.75" thickBot="1" x14ac:dyDescent="0.3">
      <c r="A162" s="235"/>
      <c r="B162" s="145"/>
      <c r="C162" s="148"/>
      <c r="D162" s="148"/>
      <c r="E162" s="36" t="s">
        <v>47</v>
      </c>
      <c r="F162" s="37">
        <v>100.2</v>
      </c>
      <c r="G162" s="132"/>
      <c r="H162" s="132"/>
      <c r="I162" s="132"/>
      <c r="J162" s="86"/>
      <c r="K162" s="139"/>
      <c r="L162" s="139"/>
      <c r="M162" s="189"/>
      <c r="N162" s="192"/>
      <c r="O162" s="195"/>
      <c r="P162" s="161"/>
      <c r="Q162" s="164"/>
      <c r="R162" s="39" t="s">
        <v>72</v>
      </c>
      <c r="S162" s="49">
        <v>0</v>
      </c>
      <c r="T162" s="7" t="s">
        <v>130</v>
      </c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9"/>
    </row>
    <row r="163" spans="1:38" x14ac:dyDescent="0.25">
      <c r="A163" s="235"/>
      <c r="B163" s="143" t="s">
        <v>125</v>
      </c>
      <c r="C163" s="146" t="s">
        <v>43</v>
      </c>
      <c r="D163" s="146" t="s">
        <v>44</v>
      </c>
      <c r="E163" s="26" t="s">
        <v>45</v>
      </c>
      <c r="F163" s="27">
        <v>70.400000000000006</v>
      </c>
      <c r="G163" s="79">
        <v>2.12</v>
      </c>
      <c r="H163" s="79">
        <f t="shared" si="28"/>
        <v>33.20754716981132</v>
      </c>
      <c r="I163" s="79">
        <f t="shared" si="29"/>
        <v>149.24800000000002</v>
      </c>
      <c r="J163" s="80"/>
      <c r="K163" s="82">
        <f>I163/'May 2019 Testing'!$C$22</f>
        <v>0.58705119789303817</v>
      </c>
      <c r="L163" s="82">
        <v>0.58599999999999997</v>
      </c>
      <c r="M163" s="187">
        <v>0.9</v>
      </c>
      <c r="N163" s="190">
        <v>-8</v>
      </c>
      <c r="O163" s="193">
        <v>35</v>
      </c>
      <c r="P163" s="196">
        <v>400</v>
      </c>
      <c r="Q163" s="199">
        <v>5</v>
      </c>
      <c r="R163" s="29" t="s">
        <v>72</v>
      </c>
      <c r="S163" s="47">
        <v>0</v>
      </c>
      <c r="T163" s="67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3"/>
    </row>
    <row r="164" spans="1:38" x14ac:dyDescent="0.25">
      <c r="A164" s="235"/>
      <c r="B164" s="144"/>
      <c r="C164" s="147"/>
      <c r="D164" s="147"/>
      <c r="E164" s="30" t="s">
        <v>46</v>
      </c>
      <c r="F164" s="31">
        <v>100.2</v>
      </c>
      <c r="G164" s="131">
        <v>3.47</v>
      </c>
      <c r="H164" s="131">
        <f t="shared" si="28"/>
        <v>28.876080691642649</v>
      </c>
      <c r="I164" s="131">
        <f t="shared" si="29"/>
        <v>347.69400000000002</v>
      </c>
      <c r="J164" s="55"/>
      <c r="K164" s="135">
        <f>(I164/2)/'May 2019 Testing'!$G$22</f>
        <v>0.37039641089591457</v>
      </c>
      <c r="L164" s="135">
        <v>0.371</v>
      </c>
      <c r="M164" s="188"/>
      <c r="N164" s="191"/>
      <c r="O164" s="194"/>
      <c r="P164" s="197"/>
      <c r="Q164" s="200"/>
      <c r="R164" s="33" t="s">
        <v>72</v>
      </c>
      <c r="S164" s="48">
        <v>0</v>
      </c>
      <c r="T164" s="4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6"/>
    </row>
    <row r="165" spans="1:38" x14ac:dyDescent="0.25">
      <c r="A165" s="235"/>
      <c r="B165" s="144"/>
      <c r="C165" s="147"/>
      <c r="D165" s="149"/>
      <c r="E165" s="34" t="s">
        <v>47</v>
      </c>
      <c r="F165" s="35">
        <v>100.2</v>
      </c>
      <c r="G165" s="137"/>
      <c r="H165" s="137"/>
      <c r="I165" s="137"/>
      <c r="J165" s="55"/>
      <c r="K165" s="136"/>
      <c r="L165" s="136"/>
      <c r="M165" s="188"/>
      <c r="N165" s="191"/>
      <c r="O165" s="194"/>
      <c r="P165" s="197"/>
      <c r="Q165" s="200"/>
      <c r="R165" s="33" t="s">
        <v>72</v>
      </c>
      <c r="S165" s="48">
        <v>0</v>
      </c>
      <c r="T165" s="4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6"/>
    </row>
    <row r="166" spans="1:38" x14ac:dyDescent="0.25">
      <c r="A166" s="235"/>
      <c r="B166" s="144"/>
      <c r="C166" s="147"/>
      <c r="D166" s="165" t="s">
        <v>48</v>
      </c>
      <c r="E166" s="30" t="s">
        <v>45</v>
      </c>
      <c r="F166" s="35">
        <v>70.2</v>
      </c>
      <c r="G166" s="83">
        <v>2.0699999999999998</v>
      </c>
      <c r="H166" s="83">
        <f t="shared" si="28"/>
        <v>33.913043478260875</v>
      </c>
      <c r="I166" s="83">
        <f t="shared" si="29"/>
        <v>145.31399999999999</v>
      </c>
      <c r="J166" s="55"/>
      <c r="K166" s="85">
        <f>I166/'May 2019 Testing'!$C$22</f>
        <v>0.57157722562867808</v>
      </c>
      <c r="L166" s="85">
        <v>0.57199999999999995</v>
      </c>
      <c r="M166" s="188"/>
      <c r="N166" s="191"/>
      <c r="O166" s="194"/>
      <c r="P166" s="197"/>
      <c r="Q166" s="200"/>
      <c r="R166" s="33" t="s">
        <v>72</v>
      </c>
      <c r="S166" s="48">
        <v>0</v>
      </c>
      <c r="T166" s="4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6"/>
    </row>
    <row r="167" spans="1:38" x14ac:dyDescent="0.25">
      <c r="A167" s="235"/>
      <c r="B167" s="144"/>
      <c r="C167" s="147"/>
      <c r="D167" s="147"/>
      <c r="E167" s="30" t="s">
        <v>46</v>
      </c>
      <c r="F167" s="35">
        <v>100.2</v>
      </c>
      <c r="G167" s="131">
        <v>3.54</v>
      </c>
      <c r="H167" s="131">
        <f t="shared" si="28"/>
        <v>28.305084745762713</v>
      </c>
      <c r="I167" s="131">
        <f t="shared" si="29"/>
        <v>354.70800000000003</v>
      </c>
      <c r="J167" s="55"/>
      <c r="K167" s="240">
        <f>(I167/2)/'May 2019 Testing'!$G$22</f>
        <v>0.37786838460274863</v>
      </c>
      <c r="L167" s="240">
        <v>0.378</v>
      </c>
      <c r="M167" s="188"/>
      <c r="N167" s="191"/>
      <c r="O167" s="194"/>
      <c r="P167" s="197"/>
      <c r="Q167" s="200"/>
      <c r="R167" s="33" t="s">
        <v>72</v>
      </c>
      <c r="S167" s="48">
        <v>0</v>
      </c>
      <c r="T167" s="4" t="s">
        <v>131</v>
      </c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6"/>
    </row>
    <row r="168" spans="1:38" ht="15.75" thickBot="1" x14ac:dyDescent="0.3">
      <c r="A168" s="235"/>
      <c r="B168" s="145"/>
      <c r="C168" s="148"/>
      <c r="D168" s="148"/>
      <c r="E168" s="36" t="s">
        <v>47</v>
      </c>
      <c r="F168" s="37">
        <v>100.2</v>
      </c>
      <c r="G168" s="132"/>
      <c r="H168" s="132"/>
      <c r="I168" s="132"/>
      <c r="J168" s="86"/>
      <c r="K168" s="245"/>
      <c r="L168" s="245"/>
      <c r="M168" s="189"/>
      <c r="N168" s="192"/>
      <c r="O168" s="195"/>
      <c r="P168" s="198"/>
      <c r="Q168" s="201"/>
      <c r="R168" s="39" t="s">
        <v>72</v>
      </c>
      <c r="S168" s="49">
        <v>0</v>
      </c>
      <c r="T168" s="7" t="s">
        <v>130</v>
      </c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9"/>
    </row>
    <row r="169" spans="1:38" x14ac:dyDescent="0.25">
      <c r="A169" s="235"/>
      <c r="B169" s="143" t="s">
        <v>132</v>
      </c>
      <c r="C169" s="146" t="s">
        <v>43</v>
      </c>
      <c r="D169" s="146" t="s">
        <v>44</v>
      </c>
      <c r="E169" s="26" t="s">
        <v>45</v>
      </c>
      <c r="F169" s="27">
        <v>70.400000000000006</v>
      </c>
      <c r="G169" s="79">
        <v>2.0699999999999998</v>
      </c>
      <c r="H169" s="79">
        <f>F169/G169</f>
        <v>34.009661835748801</v>
      </c>
      <c r="I169" s="79">
        <f t="shared" ref="I169:I170" si="30">F169*G169</f>
        <v>145.72800000000001</v>
      </c>
      <c r="J169" s="80"/>
      <c r="K169" s="82">
        <f>I169/'May 2019 Testing'!$C$22</f>
        <v>0.5732056507729193</v>
      </c>
      <c r="L169" s="82">
        <v>0.57399999999999995</v>
      </c>
      <c r="M169" s="187">
        <v>0.9</v>
      </c>
      <c r="N169" s="190">
        <v>-8</v>
      </c>
      <c r="O169" s="193">
        <v>35</v>
      </c>
      <c r="P169" s="196">
        <v>400</v>
      </c>
      <c r="Q169" s="246">
        <v>10</v>
      </c>
      <c r="R169" s="73" t="s">
        <v>72</v>
      </c>
      <c r="S169" s="47">
        <v>0</v>
      </c>
      <c r="T169" s="67" t="s">
        <v>134</v>
      </c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3"/>
    </row>
    <row r="170" spans="1:38" ht="21.75" customHeight="1" x14ac:dyDescent="0.25">
      <c r="A170" s="235"/>
      <c r="B170" s="144"/>
      <c r="C170" s="147"/>
      <c r="D170" s="147"/>
      <c r="E170" s="30" t="s">
        <v>46</v>
      </c>
      <c r="F170" s="31">
        <v>100.2</v>
      </c>
      <c r="G170" s="131">
        <v>3.44</v>
      </c>
      <c r="H170" s="131">
        <f t="shared" ref="H170" si="31">F170/G170</f>
        <v>29.127906976744189</v>
      </c>
      <c r="I170" s="131">
        <f t="shared" si="30"/>
        <v>344.68799999999999</v>
      </c>
      <c r="J170" s="55"/>
      <c r="K170" s="135">
        <f>(I170/2)/'May 2019 Testing'!$G$22</f>
        <v>0.36719413645012855</v>
      </c>
      <c r="L170" s="135">
        <v>0.36699999999999999</v>
      </c>
      <c r="M170" s="188"/>
      <c r="N170" s="191"/>
      <c r="O170" s="194"/>
      <c r="P170" s="197"/>
      <c r="Q170" s="247"/>
      <c r="R170" s="74" t="s">
        <v>72</v>
      </c>
      <c r="S170" s="48">
        <v>0</v>
      </c>
      <c r="T170" s="4" t="s">
        <v>130</v>
      </c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6"/>
    </row>
    <row r="171" spans="1:38" x14ac:dyDescent="0.25">
      <c r="A171" s="235"/>
      <c r="B171" s="144"/>
      <c r="C171" s="147"/>
      <c r="D171" s="149"/>
      <c r="E171" s="34" t="s">
        <v>47</v>
      </c>
      <c r="F171" s="35">
        <v>100.2</v>
      </c>
      <c r="G171" s="137"/>
      <c r="H171" s="137"/>
      <c r="I171" s="137"/>
      <c r="J171" s="55"/>
      <c r="K171" s="136"/>
      <c r="L171" s="136"/>
      <c r="M171" s="188"/>
      <c r="N171" s="191"/>
      <c r="O171" s="194"/>
      <c r="P171" s="197"/>
      <c r="Q171" s="247"/>
      <c r="R171" s="74" t="s">
        <v>72</v>
      </c>
      <c r="S171" s="48">
        <v>0</v>
      </c>
      <c r="T171" s="4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6"/>
    </row>
    <row r="172" spans="1:38" x14ac:dyDescent="0.25">
      <c r="A172" s="235"/>
      <c r="B172" s="144"/>
      <c r="C172" s="147"/>
      <c r="D172" s="165" t="s">
        <v>48</v>
      </c>
      <c r="E172" s="30" t="s">
        <v>45</v>
      </c>
      <c r="F172" s="35">
        <v>70.2</v>
      </c>
      <c r="G172" s="83">
        <v>2.12</v>
      </c>
      <c r="H172" s="83">
        <f t="shared" ref="H172:H173" si="32">F172/G172</f>
        <v>33.113207547169814</v>
      </c>
      <c r="I172" s="83">
        <f t="shared" ref="I172:I173" si="33">F172*G172</f>
        <v>148.82400000000001</v>
      </c>
      <c r="J172" s="55"/>
      <c r="K172" s="85">
        <f>I172/'May 2019 Testing'!$C$22</f>
        <v>0.58538343880811483</v>
      </c>
      <c r="L172" s="85">
        <v>0.58499999999999996</v>
      </c>
      <c r="M172" s="188"/>
      <c r="N172" s="191"/>
      <c r="O172" s="194"/>
      <c r="P172" s="197"/>
      <c r="Q172" s="247"/>
      <c r="R172" s="74" t="s">
        <v>72</v>
      </c>
      <c r="S172" s="48">
        <v>0</v>
      </c>
      <c r="T172" s="4" t="s">
        <v>133</v>
      </c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6"/>
    </row>
    <row r="173" spans="1:38" x14ac:dyDescent="0.25">
      <c r="A173" s="235"/>
      <c r="B173" s="144"/>
      <c r="C173" s="147"/>
      <c r="D173" s="147"/>
      <c r="E173" s="30" t="s">
        <v>46</v>
      </c>
      <c r="F173" s="35">
        <v>100.2</v>
      </c>
      <c r="G173" s="131">
        <v>3.5</v>
      </c>
      <c r="H173" s="131">
        <f t="shared" si="32"/>
        <v>28.62857142857143</v>
      </c>
      <c r="I173" s="131">
        <f t="shared" si="33"/>
        <v>350.7</v>
      </c>
      <c r="J173" s="55"/>
      <c r="K173" s="240">
        <f>(I173/2)/'May 2019 Testing'!$G$22</f>
        <v>0.37359868534170054</v>
      </c>
      <c r="L173" s="240">
        <v>0.374</v>
      </c>
      <c r="M173" s="188"/>
      <c r="N173" s="191"/>
      <c r="O173" s="194"/>
      <c r="P173" s="197"/>
      <c r="Q173" s="247"/>
      <c r="R173" s="74" t="s">
        <v>72</v>
      </c>
      <c r="S173" s="48">
        <v>0</v>
      </c>
      <c r="T173" s="4" t="s">
        <v>135</v>
      </c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6"/>
    </row>
    <row r="174" spans="1:38" ht="15.75" thickBot="1" x14ac:dyDescent="0.3">
      <c r="A174" s="236"/>
      <c r="B174" s="145"/>
      <c r="C174" s="148"/>
      <c r="D174" s="148"/>
      <c r="E174" s="36" t="s">
        <v>47</v>
      </c>
      <c r="F174" s="37">
        <v>100.2</v>
      </c>
      <c r="G174" s="132"/>
      <c r="H174" s="132"/>
      <c r="I174" s="132"/>
      <c r="J174" s="86"/>
      <c r="K174" s="245"/>
      <c r="L174" s="245"/>
      <c r="M174" s="189"/>
      <c r="N174" s="192"/>
      <c r="O174" s="195"/>
      <c r="P174" s="198"/>
      <c r="Q174" s="248"/>
      <c r="R174" s="75" t="s">
        <v>72</v>
      </c>
      <c r="S174" s="49">
        <v>0</v>
      </c>
      <c r="T174" s="7" t="s">
        <v>130</v>
      </c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9"/>
    </row>
    <row r="175" spans="1:38" ht="15" customHeight="1" x14ac:dyDescent="0.25">
      <c r="A175" s="266" t="s">
        <v>166</v>
      </c>
      <c r="B175" s="252" t="s">
        <v>138</v>
      </c>
      <c r="C175" s="249" t="s">
        <v>43</v>
      </c>
      <c r="D175" s="249" t="s">
        <v>44</v>
      </c>
      <c r="E175" s="88" t="s">
        <v>136</v>
      </c>
      <c r="F175" s="89">
        <v>52.4</v>
      </c>
      <c r="G175" s="89">
        <v>1.51</v>
      </c>
      <c r="H175" s="89">
        <f>F175/G175</f>
        <v>34.701986754966889</v>
      </c>
      <c r="I175" s="101">
        <f>G175*F175</f>
        <v>79.123999999999995</v>
      </c>
      <c r="J175" s="89"/>
      <c r="K175" s="89">
        <f>I175/'May 2019 Testing'!$C$22</f>
        <v>0.31122587225348913</v>
      </c>
      <c r="L175" s="89">
        <v>3.1199999999999999E-2</v>
      </c>
      <c r="M175" s="166">
        <v>0.4</v>
      </c>
      <c r="N175" s="166">
        <v>-8</v>
      </c>
      <c r="O175" s="166">
        <v>20</v>
      </c>
      <c r="P175" s="162">
        <v>400</v>
      </c>
      <c r="Q175" s="255">
        <v>3</v>
      </c>
      <c r="R175" s="73" t="s">
        <v>73</v>
      </c>
      <c r="S175" s="47">
        <v>2.5</v>
      </c>
    </row>
    <row r="176" spans="1:38" x14ac:dyDescent="0.25">
      <c r="A176" s="267"/>
      <c r="B176" s="253"/>
      <c r="C176" s="250"/>
      <c r="D176" s="250"/>
      <c r="E176" s="71" t="s">
        <v>137</v>
      </c>
      <c r="F176" s="77">
        <v>0</v>
      </c>
      <c r="G176" s="78">
        <v>0</v>
      </c>
      <c r="H176" s="76">
        <v>0</v>
      </c>
      <c r="I176" s="102">
        <f t="shared" ref="I176:I186" si="34">G176*F176</f>
        <v>0</v>
      </c>
      <c r="J176" s="78"/>
      <c r="K176" s="76">
        <f>I176/'May 2019 Testing'!$C$22</f>
        <v>0</v>
      </c>
      <c r="L176" s="78">
        <v>0</v>
      </c>
      <c r="M176" s="167"/>
      <c r="N176" s="167"/>
      <c r="O176" s="167"/>
      <c r="P176" s="163"/>
      <c r="Q176" s="256"/>
      <c r="R176" s="74" t="s">
        <v>73</v>
      </c>
      <c r="S176" s="48">
        <v>0.5</v>
      </c>
    </row>
    <row r="177" spans="1:33" x14ac:dyDescent="0.25">
      <c r="A177" s="267"/>
      <c r="B177" s="253"/>
      <c r="C177" s="250"/>
      <c r="D177" s="250" t="s">
        <v>48</v>
      </c>
      <c r="E177" s="71" t="s">
        <v>45</v>
      </c>
      <c r="F177" s="78">
        <v>50.6</v>
      </c>
      <c r="G177" s="78">
        <v>1.51</v>
      </c>
      <c r="H177" s="76">
        <f t="shared" ref="H177:H186" si="35">F177/G177</f>
        <v>33.509933774834437</v>
      </c>
      <c r="I177" s="102">
        <f t="shared" si="34"/>
        <v>76.406000000000006</v>
      </c>
      <c r="J177" s="78"/>
      <c r="K177" s="76">
        <f>I177/'May 2019 Testing'!$C$22</f>
        <v>0.30053490717607922</v>
      </c>
      <c r="L177" s="78">
        <v>0.30099999999999999</v>
      </c>
      <c r="M177" s="167"/>
      <c r="N177" s="167"/>
      <c r="O177" s="167"/>
      <c r="P177" s="163"/>
      <c r="Q177" s="256"/>
      <c r="R177" s="74" t="s">
        <v>73</v>
      </c>
      <c r="S177" s="48">
        <v>2.5</v>
      </c>
    </row>
    <row r="178" spans="1:33" ht="15.75" thickBot="1" x14ac:dyDescent="0.3">
      <c r="A178" s="267"/>
      <c r="B178" s="254"/>
      <c r="C178" s="251"/>
      <c r="D178" s="251"/>
      <c r="E178" s="90" t="s">
        <v>137</v>
      </c>
      <c r="F178" s="91">
        <v>0</v>
      </c>
      <c r="G178" s="98">
        <v>0</v>
      </c>
      <c r="H178" s="99">
        <v>0</v>
      </c>
      <c r="I178" s="103">
        <f t="shared" si="34"/>
        <v>0</v>
      </c>
      <c r="J178" s="98"/>
      <c r="K178" s="99">
        <f>I178/'May 2019 Testing'!$C$22</f>
        <v>0</v>
      </c>
      <c r="L178" s="98">
        <v>0</v>
      </c>
      <c r="M178" s="168"/>
      <c r="N178" s="168"/>
      <c r="O178" s="168"/>
      <c r="P178" s="164"/>
      <c r="Q178" s="257"/>
      <c r="R178" s="75" t="s">
        <v>73</v>
      </c>
      <c r="S178" s="49">
        <v>0.5</v>
      </c>
    </row>
    <row r="179" spans="1:33" x14ac:dyDescent="0.25">
      <c r="A179" s="267"/>
      <c r="B179" s="259" t="s">
        <v>139</v>
      </c>
      <c r="C179" s="149" t="s">
        <v>43</v>
      </c>
      <c r="D179" s="149" t="s">
        <v>44</v>
      </c>
      <c r="E179" s="68" t="s">
        <v>136</v>
      </c>
      <c r="F179" s="76">
        <v>60.8</v>
      </c>
      <c r="G179" s="76">
        <v>1.75</v>
      </c>
      <c r="H179" s="76">
        <f t="shared" si="35"/>
        <v>34.74285714285714</v>
      </c>
      <c r="I179" s="102">
        <f t="shared" si="34"/>
        <v>106.39999999999999</v>
      </c>
      <c r="J179" s="76"/>
      <c r="K179" s="76">
        <f>I179/'May 2019 Testing'!$C$22</f>
        <v>0.41851312885813713</v>
      </c>
      <c r="L179" s="76">
        <v>0.41699999999999998</v>
      </c>
      <c r="M179" s="216">
        <v>0.4</v>
      </c>
      <c r="N179" s="216">
        <v>-8</v>
      </c>
      <c r="O179" s="216">
        <v>20</v>
      </c>
      <c r="P179" s="208">
        <v>400</v>
      </c>
      <c r="Q179" s="258">
        <v>3</v>
      </c>
      <c r="R179" s="97" t="s">
        <v>73</v>
      </c>
      <c r="S179" s="51" t="s">
        <v>150</v>
      </c>
      <c r="T179" s="67" t="s">
        <v>151</v>
      </c>
      <c r="U179" s="2"/>
      <c r="V179" s="2"/>
      <c r="W179" s="2"/>
      <c r="X179" s="2"/>
      <c r="Y179" s="2"/>
      <c r="Z179" s="2"/>
      <c r="AA179" s="2"/>
      <c r="AB179" s="2"/>
      <c r="AC179" s="2"/>
      <c r="AD179" s="3"/>
    </row>
    <row r="180" spans="1:33" x14ac:dyDescent="0.25">
      <c r="A180" s="267"/>
      <c r="B180" s="253" t="s">
        <v>140</v>
      </c>
      <c r="C180" s="250"/>
      <c r="D180" s="250"/>
      <c r="E180" s="71" t="s">
        <v>137</v>
      </c>
      <c r="F180" s="77">
        <v>0</v>
      </c>
      <c r="G180" s="78">
        <v>0</v>
      </c>
      <c r="H180" s="76">
        <v>0</v>
      </c>
      <c r="I180" s="102">
        <f t="shared" si="34"/>
        <v>0</v>
      </c>
      <c r="J180" s="78"/>
      <c r="K180" s="76">
        <f>I180/'May 2019 Testing'!$C$22</f>
        <v>0</v>
      </c>
      <c r="L180" s="78">
        <v>0</v>
      </c>
      <c r="M180" s="167"/>
      <c r="N180" s="167"/>
      <c r="O180" s="167"/>
      <c r="P180" s="163"/>
      <c r="Q180" s="256"/>
      <c r="R180" s="74" t="s">
        <v>73</v>
      </c>
      <c r="S180" s="48">
        <v>0.5</v>
      </c>
      <c r="T180" s="4"/>
      <c r="U180" s="5"/>
      <c r="V180" s="5"/>
      <c r="W180" s="5"/>
      <c r="X180" s="5"/>
      <c r="Y180" s="5"/>
      <c r="Z180" s="5"/>
      <c r="AA180" s="5"/>
      <c r="AB180" s="5"/>
      <c r="AC180" s="5"/>
      <c r="AD180" s="6"/>
    </row>
    <row r="181" spans="1:33" x14ac:dyDescent="0.25">
      <c r="A181" s="267"/>
      <c r="B181" s="253"/>
      <c r="C181" s="250"/>
      <c r="D181" s="250" t="s">
        <v>48</v>
      </c>
      <c r="E181" s="71" t="s">
        <v>45</v>
      </c>
      <c r="F181" s="78">
        <v>60.6</v>
      </c>
      <c r="G181" s="78">
        <v>1.79</v>
      </c>
      <c r="H181" s="76">
        <f t="shared" si="35"/>
        <v>33.854748603351958</v>
      </c>
      <c r="I181" s="102">
        <f t="shared" si="34"/>
        <v>108.474</v>
      </c>
      <c r="J181" s="78"/>
      <c r="K181" s="76">
        <f>I181/'May 2019 Testing'!$C$22</f>
        <v>0.42667098815561627</v>
      </c>
      <c r="L181" s="78">
        <v>0.42699999999999999</v>
      </c>
      <c r="M181" s="167"/>
      <c r="N181" s="167"/>
      <c r="O181" s="167"/>
      <c r="P181" s="163"/>
      <c r="Q181" s="256"/>
      <c r="R181" s="74" t="s">
        <v>73</v>
      </c>
      <c r="S181" s="48" t="s">
        <v>150</v>
      </c>
      <c r="T181" s="4"/>
      <c r="U181" s="5"/>
      <c r="V181" s="5"/>
      <c r="W181" s="5"/>
      <c r="X181" s="5"/>
      <c r="Y181" s="5"/>
      <c r="Z181" s="5"/>
      <c r="AA181" s="5"/>
      <c r="AB181" s="5"/>
      <c r="AC181" s="5"/>
      <c r="AD181" s="6"/>
    </row>
    <row r="182" spans="1:33" ht="15.75" thickBot="1" x14ac:dyDescent="0.3">
      <c r="A182" s="267"/>
      <c r="B182" s="254"/>
      <c r="C182" s="251"/>
      <c r="D182" s="251"/>
      <c r="E182" s="90" t="s">
        <v>137</v>
      </c>
      <c r="F182" s="91">
        <v>0</v>
      </c>
      <c r="G182" s="98">
        <v>0</v>
      </c>
      <c r="H182" s="99">
        <v>0</v>
      </c>
      <c r="I182" s="103">
        <f t="shared" si="34"/>
        <v>0</v>
      </c>
      <c r="J182" s="98"/>
      <c r="K182" s="99">
        <f>I182/'May 2019 Testing'!$C$22</f>
        <v>0</v>
      </c>
      <c r="L182" s="98">
        <v>0</v>
      </c>
      <c r="M182" s="168"/>
      <c r="N182" s="168"/>
      <c r="O182" s="168"/>
      <c r="P182" s="164"/>
      <c r="Q182" s="257"/>
      <c r="R182" s="75" t="s">
        <v>73</v>
      </c>
      <c r="S182" s="49">
        <v>0.5</v>
      </c>
      <c r="T182" s="7"/>
      <c r="U182" s="8"/>
      <c r="V182" s="8"/>
      <c r="W182" s="8"/>
      <c r="X182" s="8"/>
      <c r="Y182" s="8"/>
      <c r="Z182" s="8"/>
      <c r="AA182" s="8"/>
      <c r="AB182" s="8"/>
      <c r="AC182" s="8"/>
      <c r="AD182" s="9"/>
    </row>
    <row r="183" spans="1:33" x14ac:dyDescent="0.25">
      <c r="A183" s="267"/>
      <c r="B183" s="260" t="s">
        <v>141</v>
      </c>
      <c r="C183" s="263" t="s">
        <v>142</v>
      </c>
      <c r="D183" s="249" t="s">
        <v>44</v>
      </c>
      <c r="E183" s="88" t="s">
        <v>136</v>
      </c>
      <c r="F183" s="89">
        <v>52</v>
      </c>
      <c r="G183" s="89">
        <v>1.51</v>
      </c>
      <c r="H183" s="89">
        <f t="shared" si="35"/>
        <v>34.437086092715234</v>
      </c>
      <c r="I183" s="101">
        <f t="shared" si="34"/>
        <v>78.52</v>
      </c>
      <c r="J183" s="89"/>
      <c r="K183" s="89">
        <f>I183/'May 2019 Testing'!$C$22</f>
        <v>0.30885010223628695</v>
      </c>
      <c r="L183" s="89">
        <v>0.309</v>
      </c>
      <c r="M183" s="166">
        <v>0.4</v>
      </c>
      <c r="N183" s="166">
        <v>-8</v>
      </c>
      <c r="O183" s="166">
        <v>20</v>
      </c>
      <c r="P183" s="162">
        <v>400</v>
      </c>
      <c r="Q183" s="255">
        <v>3</v>
      </c>
      <c r="R183" s="92"/>
      <c r="S183" s="51">
        <v>330</v>
      </c>
      <c r="T183" s="67" t="s">
        <v>154</v>
      </c>
      <c r="U183" s="2"/>
      <c r="V183" s="2"/>
      <c r="W183" s="2"/>
      <c r="X183" s="2"/>
      <c r="Y183" s="2"/>
      <c r="Z183" s="2"/>
      <c r="AA183" s="2"/>
      <c r="AB183" s="2"/>
      <c r="AC183" s="3"/>
    </row>
    <row r="184" spans="1:33" x14ac:dyDescent="0.25">
      <c r="A184" s="267"/>
      <c r="B184" s="261" t="s">
        <v>140</v>
      </c>
      <c r="C184" s="264"/>
      <c r="D184" s="250"/>
      <c r="E184" s="71" t="s">
        <v>137</v>
      </c>
      <c r="F184" s="87">
        <v>52</v>
      </c>
      <c r="G184" s="78">
        <v>1.79</v>
      </c>
      <c r="H184" s="76">
        <f t="shared" si="35"/>
        <v>29.050279329608937</v>
      </c>
      <c r="I184" s="102">
        <f t="shared" si="34"/>
        <v>93.08</v>
      </c>
      <c r="J184" s="78"/>
      <c r="K184" s="76">
        <f>(I184/2)/'May 2019 Testing'!$G$22</f>
        <v>9.9157586631324457E-2</v>
      </c>
      <c r="L184" s="100">
        <v>9.9000000000000005E-2</v>
      </c>
      <c r="M184" s="167"/>
      <c r="N184" s="167"/>
      <c r="O184" s="167"/>
      <c r="P184" s="163"/>
      <c r="Q184" s="256"/>
      <c r="R184" s="93"/>
      <c r="S184" s="48">
        <v>120</v>
      </c>
      <c r="T184" s="4"/>
      <c r="U184" s="5"/>
      <c r="V184" s="5"/>
      <c r="W184" s="5"/>
      <c r="X184" s="5"/>
      <c r="Y184" s="5"/>
      <c r="Z184" s="5"/>
      <c r="AA184" s="5"/>
      <c r="AB184" s="5"/>
      <c r="AC184" s="6"/>
    </row>
    <row r="185" spans="1:33" x14ac:dyDescent="0.25">
      <c r="A185" s="267"/>
      <c r="B185" s="261"/>
      <c r="C185" s="264"/>
      <c r="D185" s="250" t="s">
        <v>48</v>
      </c>
      <c r="E185" s="71" t="s">
        <v>45</v>
      </c>
      <c r="F185" s="78">
        <v>52</v>
      </c>
      <c r="G185" s="78">
        <v>1.56</v>
      </c>
      <c r="H185" s="76">
        <f t="shared" si="35"/>
        <v>33.333333333333336</v>
      </c>
      <c r="I185" s="102">
        <f t="shared" si="34"/>
        <v>81.12</v>
      </c>
      <c r="J185" s="78"/>
      <c r="K185" s="76">
        <f>I185/'May 2019 Testing'!$C$22</f>
        <v>0.31907692681364747</v>
      </c>
      <c r="L185" s="78">
        <v>0.318</v>
      </c>
      <c r="M185" s="167"/>
      <c r="N185" s="167"/>
      <c r="O185" s="167"/>
      <c r="P185" s="163"/>
      <c r="Q185" s="256"/>
      <c r="R185" s="93"/>
      <c r="S185" s="48">
        <v>300</v>
      </c>
      <c r="T185" s="4" t="s">
        <v>153</v>
      </c>
      <c r="U185" s="5"/>
      <c r="V185" s="5"/>
      <c r="W185" s="5"/>
      <c r="X185" s="5"/>
      <c r="Y185" s="5"/>
      <c r="Z185" s="5"/>
      <c r="AA185" s="5"/>
      <c r="AB185" s="5"/>
      <c r="AC185" s="6"/>
    </row>
    <row r="186" spans="1:33" ht="15.75" thickBot="1" x14ac:dyDescent="0.3">
      <c r="A186" s="267"/>
      <c r="B186" s="262"/>
      <c r="C186" s="265"/>
      <c r="D186" s="251"/>
      <c r="E186" s="90" t="s">
        <v>137</v>
      </c>
      <c r="F186" s="95">
        <v>52</v>
      </c>
      <c r="G186" s="98">
        <v>1.83</v>
      </c>
      <c r="H186" s="99">
        <f t="shared" si="35"/>
        <v>28.415300546448087</v>
      </c>
      <c r="I186" s="103">
        <f t="shared" si="34"/>
        <v>95.16</v>
      </c>
      <c r="J186" s="98"/>
      <c r="K186" s="99">
        <f>(I186/2)/'May 2019 Testing'!$G$22</f>
        <v>0.10137339862308591</v>
      </c>
      <c r="L186" s="98">
        <v>0.10100000000000001</v>
      </c>
      <c r="M186" s="168"/>
      <c r="N186" s="168"/>
      <c r="O186" s="168"/>
      <c r="P186" s="164"/>
      <c r="Q186" s="257"/>
      <c r="R186" s="94"/>
      <c r="S186" s="49">
        <v>120</v>
      </c>
      <c r="T186" s="4"/>
      <c r="U186" s="5"/>
      <c r="V186" s="5"/>
      <c r="W186" s="5"/>
      <c r="X186" s="5"/>
      <c r="Y186" s="5"/>
      <c r="Z186" s="5"/>
      <c r="AA186" s="5"/>
      <c r="AB186" s="5"/>
      <c r="AC186" s="6"/>
    </row>
    <row r="187" spans="1:33" x14ac:dyDescent="0.25">
      <c r="A187" s="267"/>
      <c r="B187" s="260" t="s">
        <v>143</v>
      </c>
      <c r="C187" s="263" t="s">
        <v>142</v>
      </c>
      <c r="D187" s="249" t="s">
        <v>44</v>
      </c>
      <c r="E187" s="88" t="s">
        <v>136</v>
      </c>
      <c r="F187" s="89">
        <v>52</v>
      </c>
      <c r="G187" s="89">
        <v>1.56</v>
      </c>
      <c r="H187" s="89">
        <f t="shared" ref="H187:H198" si="36">F187/G187</f>
        <v>33.333333333333336</v>
      </c>
      <c r="I187" s="89">
        <f t="shared" ref="I187:I198" si="37">G187*F187</f>
        <v>81.12</v>
      </c>
      <c r="J187" s="89"/>
      <c r="K187" s="89">
        <f>I187/'May 2019 Testing'!$C$22</f>
        <v>0.31907692681364747</v>
      </c>
      <c r="L187" s="89">
        <v>0.31900000000000001</v>
      </c>
      <c r="M187" s="166">
        <v>0.4</v>
      </c>
      <c r="N187" s="166">
        <v>-8</v>
      </c>
      <c r="O187" s="166">
        <v>20</v>
      </c>
      <c r="P187" s="162">
        <v>400</v>
      </c>
      <c r="Q187" s="255">
        <v>5</v>
      </c>
      <c r="R187" s="92"/>
      <c r="S187" s="47">
        <v>240</v>
      </c>
      <c r="T187" s="67" t="s">
        <v>155</v>
      </c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3"/>
    </row>
    <row r="188" spans="1:33" x14ac:dyDescent="0.25">
      <c r="A188" s="267"/>
      <c r="B188" s="261" t="s">
        <v>140</v>
      </c>
      <c r="C188" s="264"/>
      <c r="D188" s="250"/>
      <c r="E188" s="71" t="s">
        <v>137</v>
      </c>
      <c r="F188" s="87">
        <v>52</v>
      </c>
      <c r="G188" s="78">
        <v>1.79</v>
      </c>
      <c r="H188" s="76">
        <f t="shared" si="36"/>
        <v>29.050279329608937</v>
      </c>
      <c r="I188" s="76">
        <f t="shared" si="37"/>
        <v>93.08</v>
      </c>
      <c r="J188" s="78"/>
      <c r="K188" s="76">
        <f>(I188/2)/'May 2019 Testing'!$G$22</f>
        <v>9.9157586631324457E-2</v>
      </c>
      <c r="L188" s="78">
        <v>9.9299999999999999E-2</v>
      </c>
      <c r="M188" s="167"/>
      <c r="N188" s="167"/>
      <c r="O188" s="167"/>
      <c r="P188" s="163"/>
      <c r="Q188" s="256"/>
      <c r="R188" s="93"/>
      <c r="S188" s="48">
        <v>230</v>
      </c>
      <c r="T188" s="4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6"/>
    </row>
    <row r="189" spans="1:33" x14ac:dyDescent="0.25">
      <c r="A189" s="267"/>
      <c r="B189" s="261"/>
      <c r="C189" s="264"/>
      <c r="D189" s="250" t="s">
        <v>48</v>
      </c>
      <c r="E189" s="71" t="s">
        <v>45</v>
      </c>
      <c r="F189" s="78">
        <v>52</v>
      </c>
      <c r="G189" s="78">
        <v>1.56</v>
      </c>
      <c r="H189" s="76">
        <f t="shared" si="36"/>
        <v>33.333333333333336</v>
      </c>
      <c r="I189" s="76">
        <f t="shared" si="37"/>
        <v>81.12</v>
      </c>
      <c r="J189" s="78"/>
      <c r="K189" s="76">
        <f>I189/'May 2019 Testing'!$C$22</f>
        <v>0.31907692681364747</v>
      </c>
      <c r="L189" s="78">
        <v>0.31900000000000001</v>
      </c>
      <c r="M189" s="167"/>
      <c r="N189" s="167"/>
      <c r="O189" s="167"/>
      <c r="P189" s="163"/>
      <c r="Q189" s="256"/>
      <c r="R189" s="93"/>
      <c r="S189" s="48">
        <v>280</v>
      </c>
      <c r="T189" s="4" t="s">
        <v>156</v>
      </c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6"/>
    </row>
    <row r="190" spans="1:33" ht="15.75" thickBot="1" x14ac:dyDescent="0.3">
      <c r="A190" s="267"/>
      <c r="B190" s="262"/>
      <c r="C190" s="265"/>
      <c r="D190" s="251"/>
      <c r="E190" s="90" t="s">
        <v>137</v>
      </c>
      <c r="F190" s="95">
        <v>52</v>
      </c>
      <c r="G190" s="98">
        <v>1.83</v>
      </c>
      <c r="H190" s="99">
        <f t="shared" si="36"/>
        <v>28.415300546448087</v>
      </c>
      <c r="I190" s="99">
        <f t="shared" si="37"/>
        <v>95.16</v>
      </c>
      <c r="J190" s="98"/>
      <c r="K190" s="99">
        <f>(I190/2)/'May 2019 Testing'!$G$22</f>
        <v>0.10137339862308591</v>
      </c>
      <c r="L190" s="98">
        <v>0.10100000000000001</v>
      </c>
      <c r="M190" s="168"/>
      <c r="N190" s="168"/>
      <c r="O190" s="168"/>
      <c r="P190" s="164"/>
      <c r="Q190" s="257"/>
      <c r="R190" s="94"/>
      <c r="S190" s="49">
        <v>230</v>
      </c>
      <c r="T190" s="7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9"/>
    </row>
    <row r="191" spans="1:33" x14ac:dyDescent="0.25">
      <c r="A191" s="267"/>
      <c r="B191" s="260" t="s">
        <v>144</v>
      </c>
      <c r="C191" s="263" t="s">
        <v>142</v>
      </c>
      <c r="D191" s="249" t="s">
        <v>44</v>
      </c>
      <c r="E191" s="88" t="s">
        <v>136</v>
      </c>
      <c r="F191" s="89">
        <v>52</v>
      </c>
      <c r="G191" s="89">
        <v>1.56</v>
      </c>
      <c r="H191" s="89">
        <f t="shared" ref="H191:H194" si="38">F191/G191</f>
        <v>33.333333333333336</v>
      </c>
      <c r="I191" s="89">
        <f t="shared" ref="I191:I194" si="39">G191*F191</f>
        <v>81.12</v>
      </c>
      <c r="J191" s="89"/>
      <c r="K191" s="89">
        <f>I191/'May 2019 Testing'!$C$22</f>
        <v>0.31907692681364747</v>
      </c>
      <c r="L191" s="89">
        <v>0.31900000000000001</v>
      </c>
      <c r="M191" s="166">
        <v>0.4</v>
      </c>
      <c r="N191" s="166">
        <v>-8</v>
      </c>
      <c r="O191" s="166">
        <v>20</v>
      </c>
      <c r="P191" s="162">
        <v>400</v>
      </c>
      <c r="Q191" s="255">
        <v>5</v>
      </c>
      <c r="R191" s="92"/>
      <c r="S191" s="47">
        <v>220</v>
      </c>
      <c r="T191" s="67" t="s">
        <v>155</v>
      </c>
      <c r="U191" s="2"/>
      <c r="V191" s="2"/>
      <c r="W191" s="3"/>
    </row>
    <row r="192" spans="1:33" x14ac:dyDescent="0.25">
      <c r="A192" s="267"/>
      <c r="B192" s="261" t="s">
        <v>140</v>
      </c>
      <c r="C192" s="264"/>
      <c r="D192" s="250"/>
      <c r="E192" s="72" t="s">
        <v>137</v>
      </c>
      <c r="F192" s="87">
        <v>52</v>
      </c>
      <c r="G192" s="78">
        <v>1.83</v>
      </c>
      <c r="H192" s="76">
        <f t="shared" si="38"/>
        <v>28.415300546448087</v>
      </c>
      <c r="I192" s="76">
        <f t="shared" si="39"/>
        <v>95.16</v>
      </c>
      <c r="J192" s="78"/>
      <c r="K192" s="76">
        <f>(I192/2)/'May 2019 Testing'!$G$22</f>
        <v>0.10137339862308591</v>
      </c>
      <c r="L192" s="78">
        <v>0.10100000000000001</v>
      </c>
      <c r="M192" s="167"/>
      <c r="N192" s="167"/>
      <c r="O192" s="167"/>
      <c r="P192" s="163"/>
      <c r="Q192" s="256"/>
      <c r="R192" s="93"/>
      <c r="S192" s="48">
        <v>230</v>
      </c>
      <c r="T192" s="4"/>
      <c r="U192" s="5"/>
      <c r="V192" s="5"/>
      <c r="W192" s="6"/>
    </row>
    <row r="193" spans="1:34" x14ac:dyDescent="0.25">
      <c r="A193" s="267"/>
      <c r="B193" s="261"/>
      <c r="C193" s="264"/>
      <c r="D193" s="250" t="s">
        <v>48</v>
      </c>
      <c r="E193" s="72" t="s">
        <v>45</v>
      </c>
      <c r="F193" s="78">
        <v>52</v>
      </c>
      <c r="G193" s="78">
        <v>1.56</v>
      </c>
      <c r="H193" s="76">
        <f t="shared" si="38"/>
        <v>33.333333333333336</v>
      </c>
      <c r="I193" s="76">
        <f t="shared" si="39"/>
        <v>81.12</v>
      </c>
      <c r="J193" s="78"/>
      <c r="K193" s="76">
        <f>I193/'May 2019 Testing'!$C$22</f>
        <v>0.31907692681364747</v>
      </c>
      <c r="L193" s="78">
        <v>0.31900000000000001</v>
      </c>
      <c r="M193" s="167"/>
      <c r="N193" s="167"/>
      <c r="O193" s="167"/>
      <c r="P193" s="163"/>
      <c r="Q193" s="256"/>
      <c r="R193" s="93"/>
      <c r="S193" s="48">
        <v>220</v>
      </c>
      <c r="T193" s="4" t="s">
        <v>158</v>
      </c>
      <c r="U193" s="5"/>
      <c r="V193" s="5"/>
      <c r="W193" s="6"/>
    </row>
    <row r="194" spans="1:34" ht="15.75" thickBot="1" x14ac:dyDescent="0.3">
      <c r="A194" s="267"/>
      <c r="B194" s="262"/>
      <c r="C194" s="265"/>
      <c r="D194" s="251"/>
      <c r="E194" s="90" t="s">
        <v>137</v>
      </c>
      <c r="F194" s="95">
        <v>52</v>
      </c>
      <c r="G194" s="98">
        <v>1.83</v>
      </c>
      <c r="H194" s="99">
        <f t="shared" si="38"/>
        <v>28.415300546448087</v>
      </c>
      <c r="I194" s="99">
        <f t="shared" si="39"/>
        <v>95.16</v>
      </c>
      <c r="J194" s="98"/>
      <c r="K194" s="99">
        <f>(I194/2)/'May 2019 Testing'!$G$22</f>
        <v>0.10137339862308591</v>
      </c>
      <c r="L194" s="98">
        <v>0.10100000000000001</v>
      </c>
      <c r="M194" s="168"/>
      <c r="N194" s="168"/>
      <c r="O194" s="168"/>
      <c r="P194" s="164"/>
      <c r="Q194" s="257"/>
      <c r="R194" s="94"/>
      <c r="S194" s="49">
        <v>230</v>
      </c>
      <c r="T194" s="4"/>
      <c r="U194" s="5"/>
      <c r="V194" s="5"/>
      <c r="W194" s="6"/>
    </row>
    <row r="195" spans="1:34" x14ac:dyDescent="0.25">
      <c r="A195" s="267"/>
      <c r="B195" s="260" t="s">
        <v>148</v>
      </c>
      <c r="C195" s="263" t="s">
        <v>142</v>
      </c>
      <c r="D195" s="249" t="s">
        <v>44</v>
      </c>
      <c r="E195" s="88" t="s">
        <v>136</v>
      </c>
      <c r="F195" s="89">
        <v>52</v>
      </c>
      <c r="G195" s="89">
        <v>1.56</v>
      </c>
      <c r="H195" s="89">
        <f t="shared" si="36"/>
        <v>33.333333333333336</v>
      </c>
      <c r="I195" s="89">
        <f t="shared" si="37"/>
        <v>81.12</v>
      </c>
      <c r="J195" s="89"/>
      <c r="K195" s="89">
        <f>I195/'May 2019 Testing'!$C$22</f>
        <v>0.31907692681364747</v>
      </c>
      <c r="L195" s="89">
        <v>0.31900000000000001</v>
      </c>
      <c r="M195" s="166">
        <v>0.4</v>
      </c>
      <c r="N195" s="166">
        <v>-8</v>
      </c>
      <c r="O195" s="166">
        <v>20</v>
      </c>
      <c r="P195" s="162">
        <v>400</v>
      </c>
      <c r="Q195" s="255">
        <v>10</v>
      </c>
      <c r="R195" s="92"/>
      <c r="S195" s="47">
        <v>250</v>
      </c>
      <c r="T195" s="67" t="s">
        <v>159</v>
      </c>
      <c r="U195" s="2"/>
      <c r="V195" s="2"/>
      <c r="W195" s="2"/>
      <c r="X195" s="2"/>
      <c r="Y195" s="2"/>
      <c r="Z195" s="2"/>
      <c r="AA195" s="2"/>
      <c r="AB195" s="2"/>
      <c r="AC195" s="2"/>
      <c r="AD195" s="3"/>
    </row>
    <row r="196" spans="1:34" x14ac:dyDescent="0.25">
      <c r="A196" s="267"/>
      <c r="B196" s="261" t="s">
        <v>140</v>
      </c>
      <c r="C196" s="264"/>
      <c r="D196" s="250"/>
      <c r="E196" s="71" t="s">
        <v>137</v>
      </c>
      <c r="F196" s="87">
        <v>52</v>
      </c>
      <c r="G196" s="78">
        <v>1.83</v>
      </c>
      <c r="H196" s="76">
        <f t="shared" si="36"/>
        <v>28.415300546448087</v>
      </c>
      <c r="I196" s="76">
        <f t="shared" si="37"/>
        <v>95.16</v>
      </c>
      <c r="J196" s="78"/>
      <c r="K196" s="76">
        <f>(I196/2)/'May 2019 Testing'!$G$22</f>
        <v>0.10137339862308591</v>
      </c>
      <c r="L196" s="78">
        <v>0.10100000000000001</v>
      </c>
      <c r="M196" s="167"/>
      <c r="N196" s="167"/>
      <c r="O196" s="167"/>
      <c r="P196" s="163"/>
      <c r="Q196" s="256"/>
      <c r="R196" s="93"/>
      <c r="S196" s="48">
        <v>330</v>
      </c>
      <c r="T196" s="4"/>
      <c r="U196" s="5"/>
      <c r="V196" s="5"/>
      <c r="W196" s="5"/>
      <c r="X196" s="5"/>
      <c r="Y196" s="5"/>
      <c r="Z196" s="5"/>
      <c r="AA196" s="5"/>
      <c r="AB196" s="5"/>
      <c r="AC196" s="5"/>
      <c r="AD196" s="6"/>
    </row>
    <row r="197" spans="1:34" x14ac:dyDescent="0.25">
      <c r="A197" s="267"/>
      <c r="B197" s="261"/>
      <c r="C197" s="264"/>
      <c r="D197" s="250" t="s">
        <v>48</v>
      </c>
      <c r="E197" s="71" t="s">
        <v>45</v>
      </c>
      <c r="F197" s="78">
        <v>52</v>
      </c>
      <c r="G197" s="78">
        <v>1.56</v>
      </c>
      <c r="H197" s="76">
        <f t="shared" si="36"/>
        <v>33.333333333333336</v>
      </c>
      <c r="I197" s="76">
        <f t="shared" si="37"/>
        <v>81.12</v>
      </c>
      <c r="J197" s="78"/>
      <c r="K197" s="76">
        <f>I197/'May 2019 Testing'!$C$22</f>
        <v>0.31907692681364747</v>
      </c>
      <c r="L197" s="78">
        <v>0.31900000000000001</v>
      </c>
      <c r="M197" s="167"/>
      <c r="N197" s="167"/>
      <c r="O197" s="167"/>
      <c r="P197" s="163"/>
      <c r="Q197" s="256"/>
      <c r="R197" s="93"/>
      <c r="S197" s="48">
        <v>260</v>
      </c>
      <c r="T197" s="4" t="s">
        <v>160</v>
      </c>
      <c r="U197" s="5"/>
      <c r="V197" s="5"/>
      <c r="W197" s="5"/>
      <c r="X197" s="5"/>
      <c r="Y197" s="5"/>
      <c r="Z197" s="5"/>
      <c r="AA197" s="5"/>
      <c r="AB197" s="5"/>
      <c r="AC197" s="5"/>
      <c r="AD197" s="6"/>
    </row>
    <row r="198" spans="1:34" ht="15.75" thickBot="1" x14ac:dyDescent="0.3">
      <c r="A198" s="267"/>
      <c r="B198" s="262"/>
      <c r="C198" s="265"/>
      <c r="D198" s="251"/>
      <c r="E198" s="90" t="s">
        <v>137</v>
      </c>
      <c r="F198" s="95">
        <v>52</v>
      </c>
      <c r="G198" s="98">
        <v>1.83</v>
      </c>
      <c r="H198" s="99">
        <f t="shared" si="36"/>
        <v>28.415300546448087</v>
      </c>
      <c r="I198" s="99">
        <f t="shared" si="37"/>
        <v>95.16</v>
      </c>
      <c r="J198" s="98"/>
      <c r="K198" s="99">
        <f>(I198/2)/'May 2019 Testing'!$G$22</f>
        <v>0.10137339862308591</v>
      </c>
      <c r="L198" s="98">
        <v>0.10100000000000001</v>
      </c>
      <c r="M198" s="168"/>
      <c r="N198" s="168"/>
      <c r="O198" s="168"/>
      <c r="P198" s="164"/>
      <c r="Q198" s="257"/>
      <c r="R198" s="94"/>
      <c r="S198" s="49">
        <v>330</v>
      </c>
      <c r="T198" s="4"/>
      <c r="U198" s="5"/>
      <c r="V198" s="5"/>
      <c r="W198" s="5"/>
      <c r="X198" s="5"/>
      <c r="Y198" s="5"/>
      <c r="Z198" s="5"/>
      <c r="AA198" s="5"/>
      <c r="AB198" s="5"/>
      <c r="AC198" s="5"/>
      <c r="AD198" s="6"/>
    </row>
    <row r="199" spans="1:34" ht="15" customHeight="1" x14ac:dyDescent="0.25">
      <c r="A199" s="129" t="s">
        <v>165</v>
      </c>
      <c r="B199" s="252" t="s">
        <v>157</v>
      </c>
      <c r="C199" s="249" t="s">
        <v>43</v>
      </c>
      <c r="D199" s="249" t="s">
        <v>44</v>
      </c>
      <c r="E199" s="88" t="s">
        <v>136</v>
      </c>
      <c r="F199" s="89">
        <v>60.8</v>
      </c>
      <c r="G199" s="89">
        <v>1.79</v>
      </c>
      <c r="H199" s="89">
        <f t="shared" ref="H199:H201" si="40">F199/G199</f>
        <v>33.96648044692737</v>
      </c>
      <c r="I199" s="89">
        <f t="shared" ref="I199:I202" si="41">G199*F199</f>
        <v>108.83199999999999</v>
      </c>
      <c r="J199" s="89"/>
      <c r="K199" s="89">
        <f>I199/'May 2019 Testing'!$C$22</f>
        <v>0.42807914323203744</v>
      </c>
      <c r="L199" s="89">
        <v>0.42899999999999999</v>
      </c>
      <c r="M199" s="187">
        <v>0.9</v>
      </c>
      <c r="N199" s="190">
        <v>-8</v>
      </c>
      <c r="O199" s="193">
        <v>35</v>
      </c>
      <c r="P199" s="162">
        <v>400</v>
      </c>
      <c r="Q199" s="255">
        <v>3</v>
      </c>
      <c r="R199" s="73" t="s">
        <v>73</v>
      </c>
      <c r="S199" s="47">
        <v>6</v>
      </c>
      <c r="T199" s="67" t="s">
        <v>161</v>
      </c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3"/>
    </row>
    <row r="200" spans="1:34" x14ac:dyDescent="0.25">
      <c r="A200" s="130"/>
      <c r="B200" s="253" t="s">
        <v>140</v>
      </c>
      <c r="C200" s="250"/>
      <c r="D200" s="250"/>
      <c r="E200" s="71" t="s">
        <v>137</v>
      </c>
      <c r="F200" s="77">
        <v>0</v>
      </c>
      <c r="G200" s="78">
        <v>0</v>
      </c>
      <c r="H200" s="76">
        <v>0</v>
      </c>
      <c r="I200" s="76">
        <f t="shared" si="41"/>
        <v>0</v>
      </c>
      <c r="J200" s="78"/>
      <c r="K200" s="76">
        <f>I200/'May 2019 Testing'!$C$22</f>
        <v>0</v>
      </c>
      <c r="L200" s="78">
        <v>0</v>
      </c>
      <c r="M200" s="188"/>
      <c r="N200" s="191"/>
      <c r="O200" s="194"/>
      <c r="P200" s="163"/>
      <c r="Q200" s="256"/>
      <c r="R200" s="74" t="s">
        <v>73</v>
      </c>
      <c r="S200" s="48">
        <v>1</v>
      </c>
      <c r="T200" s="4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6"/>
    </row>
    <row r="201" spans="1:34" x14ac:dyDescent="0.25">
      <c r="A201" s="130"/>
      <c r="B201" s="253"/>
      <c r="C201" s="250"/>
      <c r="D201" s="250" t="s">
        <v>48</v>
      </c>
      <c r="E201" s="71" t="s">
        <v>45</v>
      </c>
      <c r="F201" s="78">
        <v>60.8</v>
      </c>
      <c r="G201" s="78">
        <v>1.84</v>
      </c>
      <c r="H201" s="76">
        <f t="shared" si="40"/>
        <v>33.043478260869563</v>
      </c>
      <c r="I201" s="76">
        <f t="shared" si="41"/>
        <v>111.872</v>
      </c>
      <c r="J201" s="78"/>
      <c r="K201" s="76">
        <f>I201/'May 2019 Testing'!$C$22</f>
        <v>0.44003666119941282</v>
      </c>
      <c r="L201" s="78">
        <v>0.439</v>
      </c>
      <c r="M201" s="188"/>
      <c r="N201" s="191"/>
      <c r="O201" s="194"/>
      <c r="P201" s="163"/>
      <c r="Q201" s="256"/>
      <c r="R201" s="74" t="s">
        <v>73</v>
      </c>
      <c r="S201" s="48">
        <v>6</v>
      </c>
      <c r="T201" s="4" t="s">
        <v>162</v>
      </c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6"/>
    </row>
    <row r="202" spans="1:34" ht="15.75" thickBot="1" x14ac:dyDescent="0.3">
      <c r="A202" s="130"/>
      <c r="B202" s="254"/>
      <c r="C202" s="251"/>
      <c r="D202" s="251"/>
      <c r="E202" s="90" t="s">
        <v>137</v>
      </c>
      <c r="F202" s="91">
        <v>0</v>
      </c>
      <c r="G202" s="98">
        <v>0</v>
      </c>
      <c r="H202" s="99">
        <v>0</v>
      </c>
      <c r="I202" s="99">
        <f t="shared" si="41"/>
        <v>0</v>
      </c>
      <c r="J202" s="98"/>
      <c r="K202" s="99">
        <f>I202/'May 2019 Testing'!$C$22</f>
        <v>0</v>
      </c>
      <c r="L202" s="98">
        <v>0</v>
      </c>
      <c r="M202" s="189"/>
      <c r="N202" s="192"/>
      <c r="O202" s="195"/>
      <c r="P202" s="164"/>
      <c r="Q202" s="257"/>
      <c r="R202" s="104" t="s">
        <v>73</v>
      </c>
      <c r="S202" s="105">
        <v>1</v>
      </c>
      <c r="T202" s="4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6"/>
    </row>
    <row r="203" spans="1:34" x14ac:dyDescent="0.25">
      <c r="A203" s="130"/>
      <c r="B203" s="260" t="s">
        <v>147</v>
      </c>
      <c r="C203" s="263" t="s">
        <v>142</v>
      </c>
      <c r="D203" s="249" t="s">
        <v>44</v>
      </c>
      <c r="E203" s="88" t="s">
        <v>136</v>
      </c>
      <c r="F203" s="96">
        <v>52.1</v>
      </c>
      <c r="G203" s="89">
        <v>1.51</v>
      </c>
      <c r="H203" s="89">
        <f t="shared" ref="H203:H210" si="42">F203/G203</f>
        <v>34.503311258278146</v>
      </c>
      <c r="I203" s="89">
        <f t="shared" ref="I203:I210" si="43">G203*F203</f>
        <v>78.671000000000006</v>
      </c>
      <c r="J203" s="89"/>
      <c r="K203" s="89">
        <f>I203/'May 2019 Testing'!$C$22</f>
        <v>0.30944404474058751</v>
      </c>
      <c r="L203" s="106">
        <v>0.31</v>
      </c>
      <c r="M203" s="187">
        <v>0.9</v>
      </c>
      <c r="N203" s="190">
        <v>-8</v>
      </c>
      <c r="O203" s="193">
        <v>35</v>
      </c>
      <c r="P203" s="162">
        <v>400</v>
      </c>
      <c r="Q203" s="268">
        <v>3</v>
      </c>
      <c r="R203" s="92"/>
      <c r="S203" s="47">
        <v>250</v>
      </c>
      <c r="T203" s="67" t="s">
        <v>163</v>
      </c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3"/>
    </row>
    <row r="204" spans="1:34" x14ac:dyDescent="0.25">
      <c r="A204" s="130"/>
      <c r="B204" s="261" t="s">
        <v>140</v>
      </c>
      <c r="C204" s="264"/>
      <c r="D204" s="250"/>
      <c r="E204" s="71" t="s">
        <v>137</v>
      </c>
      <c r="F204" s="87">
        <v>52</v>
      </c>
      <c r="G204" s="78">
        <v>1.79</v>
      </c>
      <c r="H204" s="76">
        <f t="shared" si="42"/>
        <v>29.050279329608937</v>
      </c>
      <c r="I204" s="76">
        <f t="shared" si="43"/>
        <v>93.08</v>
      </c>
      <c r="J204" s="78"/>
      <c r="K204" s="76">
        <f>(I204/2)/'May 2019 Testing'!G22</f>
        <v>9.9157586631324457E-2</v>
      </c>
      <c r="L204" s="78">
        <v>9.9000000000000005E-2</v>
      </c>
      <c r="M204" s="188"/>
      <c r="N204" s="191"/>
      <c r="O204" s="194"/>
      <c r="P204" s="163"/>
      <c r="Q204" s="269"/>
      <c r="R204" s="93"/>
      <c r="S204" s="48">
        <v>260</v>
      </c>
      <c r="T204" s="4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6"/>
    </row>
    <row r="205" spans="1:34" x14ac:dyDescent="0.25">
      <c r="A205" s="130"/>
      <c r="B205" s="261"/>
      <c r="C205" s="264"/>
      <c r="D205" s="250" t="s">
        <v>48</v>
      </c>
      <c r="E205" s="71" t="s">
        <v>45</v>
      </c>
      <c r="F205" s="87">
        <v>52.3</v>
      </c>
      <c r="G205" s="78">
        <v>1.56</v>
      </c>
      <c r="H205" s="76">
        <f t="shared" si="42"/>
        <v>33.525641025641022</v>
      </c>
      <c r="I205" s="76">
        <f t="shared" si="43"/>
        <v>81.587999999999994</v>
      </c>
      <c r="J205" s="78"/>
      <c r="K205" s="76">
        <f>I205/'May 2019 Testing'!$C$22</f>
        <v>0.32091775523757232</v>
      </c>
      <c r="L205" s="100">
        <v>0.32</v>
      </c>
      <c r="M205" s="188"/>
      <c r="N205" s="191"/>
      <c r="O205" s="194"/>
      <c r="P205" s="163"/>
      <c r="Q205" s="269"/>
      <c r="R205" s="93"/>
      <c r="S205" s="48">
        <v>300</v>
      </c>
      <c r="T205" s="4" t="s">
        <v>164</v>
      </c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6"/>
    </row>
    <row r="206" spans="1:34" ht="15.75" thickBot="1" x14ac:dyDescent="0.3">
      <c r="A206" s="130"/>
      <c r="B206" s="262"/>
      <c r="C206" s="265"/>
      <c r="D206" s="251"/>
      <c r="E206" s="90" t="s">
        <v>137</v>
      </c>
      <c r="F206" s="95">
        <v>52</v>
      </c>
      <c r="G206" s="98">
        <v>1.79</v>
      </c>
      <c r="H206" s="99">
        <f t="shared" si="42"/>
        <v>29.050279329608937</v>
      </c>
      <c r="I206" s="99">
        <f t="shared" si="43"/>
        <v>93.08</v>
      </c>
      <c r="J206" s="98"/>
      <c r="K206" s="99">
        <f>(I206/2)/'May 2019 Testing'!G22</f>
        <v>9.9157586631324457E-2</v>
      </c>
      <c r="L206" s="98">
        <v>9.9000000000000005E-2</v>
      </c>
      <c r="M206" s="189"/>
      <c r="N206" s="192"/>
      <c r="O206" s="195"/>
      <c r="P206" s="164"/>
      <c r="Q206" s="270"/>
      <c r="R206" s="94"/>
      <c r="S206" s="49">
        <v>260</v>
      </c>
      <c r="T206" s="7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9"/>
    </row>
    <row r="207" spans="1:34" x14ac:dyDescent="0.25">
      <c r="A207" s="130"/>
      <c r="B207" s="260" t="s">
        <v>149</v>
      </c>
      <c r="C207" s="263" t="s">
        <v>142</v>
      </c>
      <c r="D207" s="249" t="s">
        <v>44</v>
      </c>
      <c r="E207" s="88" t="s">
        <v>136</v>
      </c>
      <c r="F207" s="96">
        <v>52</v>
      </c>
      <c r="G207" s="89">
        <v>1.51</v>
      </c>
      <c r="H207" s="89">
        <f t="shared" si="42"/>
        <v>34.437086092715234</v>
      </c>
      <c r="I207" s="89">
        <f t="shared" si="43"/>
        <v>78.52</v>
      </c>
      <c r="J207" s="89"/>
      <c r="K207" s="89">
        <f>I207/'May 2019 Testing'!$C$22</f>
        <v>0.30885010223628695</v>
      </c>
      <c r="L207" s="106">
        <v>0.31</v>
      </c>
      <c r="M207" s="187">
        <v>0.9</v>
      </c>
      <c r="N207" s="190">
        <v>-8</v>
      </c>
      <c r="O207" s="193">
        <v>35</v>
      </c>
      <c r="P207" s="162">
        <v>400</v>
      </c>
      <c r="Q207" s="268">
        <v>10</v>
      </c>
      <c r="R207" s="92"/>
      <c r="S207" s="47">
        <v>160</v>
      </c>
      <c r="T207" s="67" t="s">
        <v>168</v>
      </c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3"/>
    </row>
    <row r="208" spans="1:34" x14ac:dyDescent="0.25">
      <c r="A208" s="130"/>
      <c r="B208" s="261" t="s">
        <v>140</v>
      </c>
      <c r="C208" s="264"/>
      <c r="D208" s="250"/>
      <c r="E208" s="71" t="s">
        <v>137</v>
      </c>
      <c r="F208" s="87">
        <v>52</v>
      </c>
      <c r="G208" s="78">
        <v>1.83</v>
      </c>
      <c r="H208" s="76">
        <f t="shared" si="42"/>
        <v>28.415300546448087</v>
      </c>
      <c r="I208" s="76">
        <f t="shared" si="43"/>
        <v>95.16</v>
      </c>
      <c r="J208" s="78"/>
      <c r="K208" s="76">
        <f>(I208/2)/'May 2019 Testing'!G22</f>
        <v>0.10137339862308591</v>
      </c>
      <c r="L208" s="100">
        <v>0.10100000000000001</v>
      </c>
      <c r="M208" s="188"/>
      <c r="N208" s="191"/>
      <c r="O208" s="194"/>
      <c r="P208" s="163"/>
      <c r="Q208" s="269"/>
      <c r="R208" s="93"/>
      <c r="S208" s="48">
        <v>180</v>
      </c>
      <c r="T208" s="4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6"/>
    </row>
    <row r="209" spans="1:32" x14ac:dyDescent="0.25">
      <c r="A209" s="130"/>
      <c r="B209" s="261"/>
      <c r="C209" s="264"/>
      <c r="D209" s="250" t="s">
        <v>48</v>
      </c>
      <c r="E209" s="71" t="s">
        <v>45</v>
      </c>
      <c r="F209" s="87">
        <v>52</v>
      </c>
      <c r="G209" s="78">
        <v>1.56</v>
      </c>
      <c r="H209" s="76">
        <f t="shared" si="42"/>
        <v>33.333333333333336</v>
      </c>
      <c r="I209" s="76">
        <f t="shared" si="43"/>
        <v>81.12</v>
      </c>
      <c r="J209" s="78"/>
      <c r="K209" s="76">
        <f>I209/'May 2019 Testing'!$C$22</f>
        <v>0.31907692681364747</v>
      </c>
      <c r="L209" s="100">
        <v>0.32</v>
      </c>
      <c r="M209" s="188"/>
      <c r="N209" s="191"/>
      <c r="O209" s="194"/>
      <c r="P209" s="163"/>
      <c r="Q209" s="269"/>
      <c r="R209" s="93"/>
      <c r="S209" s="48">
        <v>150</v>
      </c>
      <c r="T209" s="4" t="s">
        <v>167</v>
      </c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6"/>
    </row>
    <row r="210" spans="1:32" ht="15.75" thickBot="1" x14ac:dyDescent="0.3">
      <c r="A210" s="130"/>
      <c r="B210" s="262"/>
      <c r="C210" s="265"/>
      <c r="D210" s="251"/>
      <c r="E210" s="90" t="s">
        <v>137</v>
      </c>
      <c r="F210" s="95">
        <v>52</v>
      </c>
      <c r="G210" s="98">
        <v>1.83</v>
      </c>
      <c r="H210" s="99">
        <f t="shared" si="42"/>
        <v>28.415300546448087</v>
      </c>
      <c r="I210" s="99">
        <f t="shared" si="43"/>
        <v>95.16</v>
      </c>
      <c r="J210" s="98"/>
      <c r="K210" s="99">
        <f>(I210/2)/'May 2019 Testing'!G22</f>
        <v>0.10137339862308591</v>
      </c>
      <c r="L210" s="107">
        <v>0.10100000000000001</v>
      </c>
      <c r="M210" s="189"/>
      <c r="N210" s="192"/>
      <c r="O210" s="195"/>
      <c r="P210" s="164"/>
      <c r="Q210" s="270"/>
      <c r="R210" s="94"/>
      <c r="S210" s="49">
        <v>180</v>
      </c>
      <c r="T210" s="7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9"/>
    </row>
  </sheetData>
  <mergeCells count="639">
    <mergeCell ref="B207:B210"/>
    <mergeCell ref="C207:C210"/>
    <mergeCell ref="D207:D208"/>
    <mergeCell ref="M207:M210"/>
    <mergeCell ref="N207:N210"/>
    <mergeCell ref="O207:O210"/>
    <mergeCell ref="P207:P210"/>
    <mergeCell ref="Q207:Q210"/>
    <mergeCell ref="D209:D210"/>
    <mergeCell ref="B203:B206"/>
    <mergeCell ref="C203:C206"/>
    <mergeCell ref="D203:D204"/>
    <mergeCell ref="M203:M206"/>
    <mergeCell ref="N203:N206"/>
    <mergeCell ref="O203:O206"/>
    <mergeCell ref="P203:P206"/>
    <mergeCell ref="Q203:Q206"/>
    <mergeCell ref="D205:D206"/>
    <mergeCell ref="A175:A198"/>
    <mergeCell ref="Q195:Q198"/>
    <mergeCell ref="D197:D198"/>
    <mergeCell ref="B199:B202"/>
    <mergeCell ref="C199:C202"/>
    <mergeCell ref="D199:D200"/>
    <mergeCell ref="M199:M202"/>
    <mergeCell ref="N199:N202"/>
    <mergeCell ref="O199:O202"/>
    <mergeCell ref="P199:P202"/>
    <mergeCell ref="Q199:Q202"/>
    <mergeCell ref="D201:D202"/>
    <mergeCell ref="M183:M186"/>
    <mergeCell ref="N183:N186"/>
    <mergeCell ref="O183:O186"/>
    <mergeCell ref="P183:P186"/>
    <mergeCell ref="Q183:Q186"/>
    <mergeCell ref="B187:B190"/>
    <mergeCell ref="C187:C190"/>
    <mergeCell ref="D187:D188"/>
    <mergeCell ref="M187:M190"/>
    <mergeCell ref="N187:N190"/>
    <mergeCell ref="O187:O190"/>
    <mergeCell ref="P187:P190"/>
    <mergeCell ref="Q187:Q190"/>
    <mergeCell ref="D189:D190"/>
    <mergeCell ref="B195:B198"/>
    <mergeCell ref="C195:C198"/>
    <mergeCell ref="D195:D196"/>
    <mergeCell ref="M195:M198"/>
    <mergeCell ref="N195:N198"/>
    <mergeCell ref="O195:O198"/>
    <mergeCell ref="P195:P198"/>
    <mergeCell ref="B191:B194"/>
    <mergeCell ref="C191:C194"/>
    <mergeCell ref="D191:D192"/>
    <mergeCell ref="M191:M194"/>
    <mergeCell ref="N191:N194"/>
    <mergeCell ref="O191:O194"/>
    <mergeCell ref="P191:P194"/>
    <mergeCell ref="Q191:Q194"/>
    <mergeCell ref="D193:D194"/>
    <mergeCell ref="M179:M182"/>
    <mergeCell ref="N179:N182"/>
    <mergeCell ref="O179:O182"/>
    <mergeCell ref="P179:P182"/>
    <mergeCell ref="Q179:Q182"/>
    <mergeCell ref="B179:B182"/>
    <mergeCell ref="B183:B186"/>
    <mergeCell ref="C179:C182"/>
    <mergeCell ref="C183:C186"/>
    <mergeCell ref="D179:D180"/>
    <mergeCell ref="D181:D182"/>
    <mergeCell ref="D183:D184"/>
    <mergeCell ref="D185:D186"/>
    <mergeCell ref="D175:D176"/>
    <mergeCell ref="D177:D178"/>
    <mergeCell ref="B175:B178"/>
    <mergeCell ref="C175:C178"/>
    <mergeCell ref="Q175:Q178"/>
    <mergeCell ref="P175:P178"/>
    <mergeCell ref="O175:O178"/>
    <mergeCell ref="N175:N178"/>
    <mergeCell ref="M175:M178"/>
    <mergeCell ref="B169:B174"/>
    <mergeCell ref="C169:C174"/>
    <mergeCell ref="D169:D171"/>
    <mergeCell ref="M169:M174"/>
    <mergeCell ref="N169:N174"/>
    <mergeCell ref="O169:O174"/>
    <mergeCell ref="P169:P174"/>
    <mergeCell ref="Q169:Q174"/>
    <mergeCell ref="G170:G171"/>
    <mergeCell ref="H170:H171"/>
    <mergeCell ref="I170:I171"/>
    <mergeCell ref="K170:K171"/>
    <mergeCell ref="L170:L171"/>
    <mergeCell ref="D172:D174"/>
    <mergeCell ref="G173:G174"/>
    <mergeCell ref="H173:H174"/>
    <mergeCell ref="I173:I174"/>
    <mergeCell ref="K173:K174"/>
    <mergeCell ref="L173:L174"/>
    <mergeCell ref="I158:I159"/>
    <mergeCell ref="H158:H159"/>
    <mergeCell ref="G161:G162"/>
    <mergeCell ref="G158:G159"/>
    <mergeCell ref="L167:L168"/>
    <mergeCell ref="L164:L165"/>
    <mergeCell ref="K167:K168"/>
    <mergeCell ref="K164:K165"/>
    <mergeCell ref="I167:I168"/>
    <mergeCell ref="I164:I165"/>
    <mergeCell ref="H167:H168"/>
    <mergeCell ref="H164:H165"/>
    <mergeCell ref="G167:G168"/>
    <mergeCell ref="G164:G165"/>
    <mergeCell ref="A145:A174"/>
    <mergeCell ref="A107:A144"/>
    <mergeCell ref="L143:L144"/>
    <mergeCell ref="L140:L141"/>
    <mergeCell ref="K143:K144"/>
    <mergeCell ref="K140:K141"/>
    <mergeCell ref="I143:I144"/>
    <mergeCell ref="I140:I141"/>
    <mergeCell ref="H143:H144"/>
    <mergeCell ref="H140:H141"/>
    <mergeCell ref="G143:G144"/>
    <mergeCell ref="G140:G141"/>
    <mergeCell ref="L149:L150"/>
    <mergeCell ref="L146:L147"/>
    <mergeCell ref="K149:K150"/>
    <mergeCell ref="K146:K147"/>
    <mergeCell ref="I149:I150"/>
    <mergeCell ref="I146:I147"/>
    <mergeCell ref="H149:H150"/>
    <mergeCell ref="H146:H147"/>
    <mergeCell ref="G149:G150"/>
    <mergeCell ref="G146:G147"/>
    <mergeCell ref="L155:L156"/>
    <mergeCell ref="L152:L153"/>
    <mergeCell ref="R114:R119"/>
    <mergeCell ref="G121:G122"/>
    <mergeCell ref="G124:G125"/>
    <mergeCell ref="H121:H122"/>
    <mergeCell ref="H124:H125"/>
    <mergeCell ref="I121:I122"/>
    <mergeCell ref="I124:I125"/>
    <mergeCell ref="L124:L125"/>
    <mergeCell ref="L121:L122"/>
    <mergeCell ref="R16:R21"/>
    <mergeCell ref="N10:N15"/>
    <mergeCell ref="O10:O15"/>
    <mergeCell ref="P10:P15"/>
    <mergeCell ref="Q10:Q15"/>
    <mergeCell ref="D13:D15"/>
    <mergeCell ref="P28:P33"/>
    <mergeCell ref="Q28:Q33"/>
    <mergeCell ref="D111:D113"/>
    <mergeCell ref="M46:M51"/>
    <mergeCell ref="N46:N51"/>
    <mergeCell ref="D64:D66"/>
    <mergeCell ref="M64:M69"/>
    <mergeCell ref="N64:N69"/>
    <mergeCell ref="O64:O69"/>
    <mergeCell ref="P64:P69"/>
    <mergeCell ref="Q64:Q69"/>
    <mergeCell ref="D67:D69"/>
    <mergeCell ref="R108:R113"/>
    <mergeCell ref="L68:L69"/>
    <mergeCell ref="K68:K69"/>
    <mergeCell ref="I68:I69"/>
    <mergeCell ref="H68:H69"/>
    <mergeCell ref="G68:G69"/>
    <mergeCell ref="S10:S15"/>
    <mergeCell ref="B4:B15"/>
    <mergeCell ref="B16:B27"/>
    <mergeCell ref="C22:C27"/>
    <mergeCell ref="Q22:Q27"/>
    <mergeCell ref="P22:P27"/>
    <mergeCell ref="O22:O27"/>
    <mergeCell ref="N22:N27"/>
    <mergeCell ref="M22:M27"/>
    <mergeCell ref="D22:D24"/>
    <mergeCell ref="D25:D27"/>
    <mergeCell ref="D7:D9"/>
    <mergeCell ref="C16:C21"/>
    <mergeCell ref="D16:D18"/>
    <mergeCell ref="M16:M21"/>
    <mergeCell ref="N16:N21"/>
    <mergeCell ref="O16:O21"/>
    <mergeCell ref="Q16:Q21"/>
    <mergeCell ref="D19:D21"/>
    <mergeCell ref="C10:C15"/>
    <mergeCell ref="D10:D12"/>
    <mergeCell ref="M10:M15"/>
    <mergeCell ref="H20:H21"/>
    <mergeCell ref="G20:G21"/>
    <mergeCell ref="B1:S1"/>
    <mergeCell ref="B2:S2"/>
    <mergeCell ref="C4:C9"/>
    <mergeCell ref="D4:D6"/>
    <mergeCell ref="M4:M9"/>
    <mergeCell ref="N4:N9"/>
    <mergeCell ref="O4:O9"/>
    <mergeCell ref="P4:P9"/>
    <mergeCell ref="Q4:Q9"/>
    <mergeCell ref="R4:R9"/>
    <mergeCell ref="L8:L9"/>
    <mergeCell ref="K8:K9"/>
    <mergeCell ref="I8:I9"/>
    <mergeCell ref="H8:H9"/>
    <mergeCell ref="G8:G9"/>
    <mergeCell ref="F8:F9"/>
    <mergeCell ref="L5:L6"/>
    <mergeCell ref="K5:K6"/>
    <mergeCell ref="I5:I6"/>
    <mergeCell ref="H5:H6"/>
    <mergeCell ref="G5:G6"/>
    <mergeCell ref="F5:F6"/>
    <mergeCell ref="C28:C33"/>
    <mergeCell ref="D28:D30"/>
    <mergeCell ref="M28:M33"/>
    <mergeCell ref="N28:N33"/>
    <mergeCell ref="O28:O33"/>
    <mergeCell ref="K11:K12"/>
    <mergeCell ref="I11:I12"/>
    <mergeCell ref="H11:H12"/>
    <mergeCell ref="G11:G12"/>
    <mergeCell ref="F11:F12"/>
    <mergeCell ref="K14:K15"/>
    <mergeCell ref="I14:I15"/>
    <mergeCell ref="H14:H15"/>
    <mergeCell ref="G14:G15"/>
    <mergeCell ref="F14:F15"/>
    <mergeCell ref="L11:L12"/>
    <mergeCell ref="L14:L15"/>
    <mergeCell ref="L26:L27"/>
    <mergeCell ref="K26:K27"/>
    <mergeCell ref="F29:F30"/>
    <mergeCell ref="D31:D33"/>
    <mergeCell ref="L20:L21"/>
    <mergeCell ref="K20:K21"/>
    <mergeCell ref="I20:I21"/>
    <mergeCell ref="B40:B45"/>
    <mergeCell ref="C40:C45"/>
    <mergeCell ref="D40:D42"/>
    <mergeCell ref="M40:M45"/>
    <mergeCell ref="N40:N45"/>
    <mergeCell ref="O40:O45"/>
    <mergeCell ref="P40:P45"/>
    <mergeCell ref="Q40:Q45"/>
    <mergeCell ref="D43:D45"/>
    <mergeCell ref="L44:L45"/>
    <mergeCell ref="K44:K45"/>
    <mergeCell ref="I44:I45"/>
    <mergeCell ref="H44:H45"/>
    <mergeCell ref="G44:G45"/>
    <mergeCell ref="F44:F45"/>
    <mergeCell ref="L41:L42"/>
    <mergeCell ref="K41:K42"/>
    <mergeCell ref="I41:I42"/>
    <mergeCell ref="H41:H42"/>
    <mergeCell ref="G41:G42"/>
    <mergeCell ref="F41:F42"/>
    <mergeCell ref="D58:D60"/>
    <mergeCell ref="M58:M63"/>
    <mergeCell ref="N58:N63"/>
    <mergeCell ref="O58:O63"/>
    <mergeCell ref="P58:P63"/>
    <mergeCell ref="Q58:Q63"/>
    <mergeCell ref="D61:D63"/>
    <mergeCell ref="L62:L63"/>
    <mergeCell ref="K62:K63"/>
    <mergeCell ref="I62:I63"/>
    <mergeCell ref="H62:H63"/>
    <mergeCell ref="G62:G63"/>
    <mergeCell ref="F62:F63"/>
    <mergeCell ref="L59:L60"/>
    <mergeCell ref="K59:K60"/>
    <mergeCell ref="I59:I60"/>
    <mergeCell ref="H59:H60"/>
    <mergeCell ref="G59:G60"/>
    <mergeCell ref="F59:F60"/>
    <mergeCell ref="B114:B119"/>
    <mergeCell ref="C114:C119"/>
    <mergeCell ref="D114:D116"/>
    <mergeCell ref="M114:M119"/>
    <mergeCell ref="N114:N119"/>
    <mergeCell ref="D49:D51"/>
    <mergeCell ref="B106:S106"/>
    <mergeCell ref="B108:B113"/>
    <mergeCell ref="C108:C113"/>
    <mergeCell ref="D108:D110"/>
    <mergeCell ref="M108:M113"/>
    <mergeCell ref="N108:N113"/>
    <mergeCell ref="O108:O113"/>
    <mergeCell ref="P108:P113"/>
    <mergeCell ref="Q108:Q113"/>
    <mergeCell ref="O114:O119"/>
    <mergeCell ref="P114:P119"/>
    <mergeCell ref="Q114:Q119"/>
    <mergeCell ref="D117:D119"/>
    <mergeCell ref="B46:B51"/>
    <mergeCell ref="C46:C51"/>
    <mergeCell ref="D46:D48"/>
    <mergeCell ref="B58:B63"/>
    <mergeCell ref="C58:C63"/>
    <mergeCell ref="H136:H137"/>
    <mergeCell ref="H133:H134"/>
    <mergeCell ref="G136:G137"/>
    <mergeCell ref="G133:G134"/>
    <mergeCell ref="O139:O144"/>
    <mergeCell ref="P139:P144"/>
    <mergeCell ref="Q139:Q144"/>
    <mergeCell ref="B120:B125"/>
    <mergeCell ref="C120:C125"/>
    <mergeCell ref="D120:D122"/>
    <mergeCell ref="M120:M125"/>
    <mergeCell ref="N120:N125"/>
    <mergeCell ref="O120:O125"/>
    <mergeCell ref="P120:P125"/>
    <mergeCell ref="Q120:Q125"/>
    <mergeCell ref="D123:D125"/>
    <mergeCell ref="K124:K125"/>
    <mergeCell ref="K121:K122"/>
    <mergeCell ref="L136:L137"/>
    <mergeCell ref="L133:L134"/>
    <mergeCell ref="K136:K137"/>
    <mergeCell ref="O132:O137"/>
    <mergeCell ref="P132:P137"/>
    <mergeCell ref="Q132:Q137"/>
    <mergeCell ref="B126:B131"/>
    <mergeCell ref="C126:C131"/>
    <mergeCell ref="D126:D128"/>
    <mergeCell ref="M126:M131"/>
    <mergeCell ref="N126:N131"/>
    <mergeCell ref="O126:O131"/>
    <mergeCell ref="P126:P131"/>
    <mergeCell ref="Q126:Q131"/>
    <mergeCell ref="D129:D131"/>
    <mergeCell ref="G127:G128"/>
    <mergeCell ref="G130:G131"/>
    <mergeCell ref="I130:I131"/>
    <mergeCell ref="I127:I128"/>
    <mergeCell ref="H130:H131"/>
    <mergeCell ref="H127:H128"/>
    <mergeCell ref="K130:K131"/>
    <mergeCell ref="K127:K128"/>
    <mergeCell ref="L130:L131"/>
    <mergeCell ref="L127:L128"/>
    <mergeCell ref="O145:O150"/>
    <mergeCell ref="P145:P150"/>
    <mergeCell ref="Q145:Q150"/>
    <mergeCell ref="D148:D150"/>
    <mergeCell ref="B132:B137"/>
    <mergeCell ref="C132:C137"/>
    <mergeCell ref="D132:D134"/>
    <mergeCell ref="M132:M137"/>
    <mergeCell ref="N132:N137"/>
    <mergeCell ref="B145:B150"/>
    <mergeCell ref="C145:C150"/>
    <mergeCell ref="D145:D147"/>
    <mergeCell ref="M145:M150"/>
    <mergeCell ref="N145:N150"/>
    <mergeCell ref="D135:D137"/>
    <mergeCell ref="B139:B144"/>
    <mergeCell ref="C139:C144"/>
    <mergeCell ref="D139:D141"/>
    <mergeCell ref="M139:M144"/>
    <mergeCell ref="N139:N144"/>
    <mergeCell ref="D142:D144"/>
    <mergeCell ref="K133:K134"/>
    <mergeCell ref="I136:I137"/>
    <mergeCell ref="I133:I134"/>
    <mergeCell ref="B151:B156"/>
    <mergeCell ref="C151:C156"/>
    <mergeCell ref="D151:D153"/>
    <mergeCell ref="M151:M156"/>
    <mergeCell ref="N151:N156"/>
    <mergeCell ref="O151:O156"/>
    <mergeCell ref="P151:P156"/>
    <mergeCell ref="Q151:Q156"/>
    <mergeCell ref="D154:D156"/>
    <mergeCell ref="K155:K156"/>
    <mergeCell ref="K152:K153"/>
    <mergeCell ref="I155:I156"/>
    <mergeCell ref="I152:I153"/>
    <mergeCell ref="H155:H156"/>
    <mergeCell ref="H152:H153"/>
    <mergeCell ref="G155:G156"/>
    <mergeCell ref="G152:G153"/>
    <mergeCell ref="B157:B162"/>
    <mergeCell ref="C157:C162"/>
    <mergeCell ref="D157:D159"/>
    <mergeCell ref="M157:M162"/>
    <mergeCell ref="N157:N162"/>
    <mergeCell ref="O157:O162"/>
    <mergeCell ref="P157:P162"/>
    <mergeCell ref="D166:D168"/>
    <mergeCell ref="Q157:Q162"/>
    <mergeCell ref="D160:D162"/>
    <mergeCell ref="B163:B168"/>
    <mergeCell ref="C163:C168"/>
    <mergeCell ref="D163:D165"/>
    <mergeCell ref="M163:M168"/>
    <mergeCell ref="N163:N168"/>
    <mergeCell ref="O163:O168"/>
    <mergeCell ref="P163:P168"/>
    <mergeCell ref="Q163:Q168"/>
    <mergeCell ref="L161:L162"/>
    <mergeCell ref="K161:K162"/>
    <mergeCell ref="I161:I162"/>
    <mergeCell ref="H161:H162"/>
    <mergeCell ref="L158:L159"/>
    <mergeCell ref="K158:K159"/>
    <mergeCell ref="A4:A27"/>
    <mergeCell ref="B52:B57"/>
    <mergeCell ref="C52:C57"/>
    <mergeCell ref="D52:D54"/>
    <mergeCell ref="M52:M57"/>
    <mergeCell ref="N52:N57"/>
    <mergeCell ref="O52:O57"/>
    <mergeCell ref="P52:P57"/>
    <mergeCell ref="Q52:Q57"/>
    <mergeCell ref="D55:D57"/>
    <mergeCell ref="A28:A105"/>
    <mergeCell ref="C34:C39"/>
    <mergeCell ref="D34:D36"/>
    <mergeCell ref="M34:M39"/>
    <mergeCell ref="N34:N39"/>
    <mergeCell ref="O34:O39"/>
    <mergeCell ref="P34:P39"/>
    <mergeCell ref="Q34:Q39"/>
    <mergeCell ref="D37:D39"/>
    <mergeCell ref="B28:B39"/>
    <mergeCell ref="O46:O51"/>
    <mergeCell ref="P46:P51"/>
    <mergeCell ref="Q46:Q51"/>
    <mergeCell ref="P16:P21"/>
    <mergeCell ref="M70:M75"/>
    <mergeCell ref="N70:N75"/>
    <mergeCell ref="O70:O75"/>
    <mergeCell ref="P70:P75"/>
    <mergeCell ref="Q70:Q75"/>
    <mergeCell ref="D73:D75"/>
    <mergeCell ref="H71:H72"/>
    <mergeCell ref="G71:G72"/>
    <mergeCell ref="F71:F72"/>
    <mergeCell ref="F68:F69"/>
    <mergeCell ref="L65:L66"/>
    <mergeCell ref="K65:K66"/>
    <mergeCell ref="B76:B81"/>
    <mergeCell ref="C76:C81"/>
    <mergeCell ref="D76:D78"/>
    <mergeCell ref="I65:I66"/>
    <mergeCell ref="H65:H66"/>
    <mergeCell ref="G65:G66"/>
    <mergeCell ref="F65:F66"/>
    <mergeCell ref="L74:L75"/>
    <mergeCell ref="K74:K75"/>
    <mergeCell ref="I74:I75"/>
    <mergeCell ref="H74:H75"/>
    <mergeCell ref="G74:G75"/>
    <mergeCell ref="F74:F75"/>
    <mergeCell ref="L71:L72"/>
    <mergeCell ref="K71:K72"/>
    <mergeCell ref="I71:I72"/>
    <mergeCell ref="B70:B75"/>
    <mergeCell ref="C70:C75"/>
    <mergeCell ref="D70:D72"/>
    <mergeCell ref="B64:B69"/>
    <mergeCell ref="C64:C69"/>
    <mergeCell ref="M76:M81"/>
    <mergeCell ref="N76:N81"/>
    <mergeCell ref="O76:O81"/>
    <mergeCell ref="P76:P81"/>
    <mergeCell ref="Q76:Q81"/>
    <mergeCell ref="D79:D81"/>
    <mergeCell ref="L80:L81"/>
    <mergeCell ref="K80:K81"/>
    <mergeCell ref="I80:I81"/>
    <mergeCell ref="H80:H81"/>
    <mergeCell ref="G80:G81"/>
    <mergeCell ref="F80:F81"/>
    <mergeCell ref="L77:L78"/>
    <mergeCell ref="K77:K78"/>
    <mergeCell ref="I77:I78"/>
    <mergeCell ref="H77:H78"/>
    <mergeCell ref="G77:G78"/>
    <mergeCell ref="F77:F78"/>
    <mergeCell ref="B82:B87"/>
    <mergeCell ref="C82:C87"/>
    <mergeCell ref="D82:D84"/>
    <mergeCell ref="M82:M87"/>
    <mergeCell ref="N82:N87"/>
    <mergeCell ref="O82:O87"/>
    <mergeCell ref="P82:P87"/>
    <mergeCell ref="Q82:Q87"/>
    <mergeCell ref="D85:D87"/>
    <mergeCell ref="L86:L87"/>
    <mergeCell ref="K86:K87"/>
    <mergeCell ref="I86:I87"/>
    <mergeCell ref="H86:H87"/>
    <mergeCell ref="G86:G87"/>
    <mergeCell ref="F86:F87"/>
    <mergeCell ref="L83:L84"/>
    <mergeCell ref="K83:K84"/>
    <mergeCell ref="I83:I84"/>
    <mergeCell ref="H83:H84"/>
    <mergeCell ref="G83:G84"/>
    <mergeCell ref="F83:F84"/>
    <mergeCell ref="B88:B93"/>
    <mergeCell ref="C88:C93"/>
    <mergeCell ref="D88:D90"/>
    <mergeCell ref="M88:M93"/>
    <mergeCell ref="N88:N93"/>
    <mergeCell ref="O88:O93"/>
    <mergeCell ref="P88:P93"/>
    <mergeCell ref="Q88:Q93"/>
    <mergeCell ref="D91:D93"/>
    <mergeCell ref="L92:L93"/>
    <mergeCell ref="K92:K93"/>
    <mergeCell ref="I92:I93"/>
    <mergeCell ref="H92:H93"/>
    <mergeCell ref="G92:G93"/>
    <mergeCell ref="F92:F93"/>
    <mergeCell ref="L89:L90"/>
    <mergeCell ref="K89:K90"/>
    <mergeCell ref="I89:I90"/>
    <mergeCell ref="H89:H90"/>
    <mergeCell ref="G89:G90"/>
    <mergeCell ref="F89:F90"/>
    <mergeCell ref="B94:B99"/>
    <mergeCell ref="C94:C99"/>
    <mergeCell ref="D94:D96"/>
    <mergeCell ref="M94:M99"/>
    <mergeCell ref="N94:N99"/>
    <mergeCell ref="O94:O99"/>
    <mergeCell ref="P94:P99"/>
    <mergeCell ref="Q94:Q99"/>
    <mergeCell ref="D97:D99"/>
    <mergeCell ref="L98:L99"/>
    <mergeCell ref="K98:K99"/>
    <mergeCell ref="I98:I99"/>
    <mergeCell ref="H98:H99"/>
    <mergeCell ref="G98:G99"/>
    <mergeCell ref="F98:F99"/>
    <mergeCell ref="L95:L96"/>
    <mergeCell ref="K95:K96"/>
    <mergeCell ref="I95:I96"/>
    <mergeCell ref="H95:H96"/>
    <mergeCell ref="G95:G96"/>
    <mergeCell ref="F95:F96"/>
    <mergeCell ref="B100:B105"/>
    <mergeCell ref="C100:C105"/>
    <mergeCell ref="D100:D102"/>
    <mergeCell ref="M100:M105"/>
    <mergeCell ref="N100:N105"/>
    <mergeCell ref="O100:O105"/>
    <mergeCell ref="P100:P105"/>
    <mergeCell ref="Q100:Q105"/>
    <mergeCell ref="D103:D105"/>
    <mergeCell ref="L104:L105"/>
    <mergeCell ref="K104:K105"/>
    <mergeCell ref="I104:I105"/>
    <mergeCell ref="H104:H105"/>
    <mergeCell ref="G104:G105"/>
    <mergeCell ref="F104:F105"/>
    <mergeCell ref="L101:L102"/>
    <mergeCell ref="K101:K102"/>
    <mergeCell ref="I101:I102"/>
    <mergeCell ref="H101:H102"/>
    <mergeCell ref="G101:G102"/>
    <mergeCell ref="F101:F102"/>
    <mergeCell ref="F32:F33"/>
    <mergeCell ref="L29:L30"/>
    <mergeCell ref="K29:K30"/>
    <mergeCell ref="I29:I30"/>
    <mergeCell ref="H29:H30"/>
    <mergeCell ref="G29:G30"/>
    <mergeCell ref="L38:L39"/>
    <mergeCell ref="K38:K39"/>
    <mergeCell ref="I38:I39"/>
    <mergeCell ref="H38:H39"/>
    <mergeCell ref="G38:G39"/>
    <mergeCell ref="F38:F39"/>
    <mergeCell ref="L35:L36"/>
    <mergeCell ref="K35:K36"/>
    <mergeCell ref="I35:I36"/>
    <mergeCell ref="H35:H36"/>
    <mergeCell ref="G35:G36"/>
    <mergeCell ref="F35:F36"/>
    <mergeCell ref="L53:L54"/>
    <mergeCell ref="K53:K54"/>
    <mergeCell ref="I53:I54"/>
    <mergeCell ref="H53:H54"/>
    <mergeCell ref="G53:G54"/>
    <mergeCell ref="F53:F54"/>
    <mergeCell ref="R28:R33"/>
    <mergeCell ref="L50:L51"/>
    <mergeCell ref="K50:K51"/>
    <mergeCell ref="I50:I51"/>
    <mergeCell ref="H50:H51"/>
    <mergeCell ref="G50:G51"/>
    <mergeCell ref="F50:F51"/>
    <mergeCell ref="L47:L48"/>
    <mergeCell ref="K47:K48"/>
    <mergeCell ref="I47:I48"/>
    <mergeCell ref="H47:H48"/>
    <mergeCell ref="G47:G48"/>
    <mergeCell ref="F47:F48"/>
    <mergeCell ref="L32:L33"/>
    <mergeCell ref="K32:K33"/>
    <mergeCell ref="I32:I33"/>
    <mergeCell ref="H32:H33"/>
    <mergeCell ref="G32:G33"/>
    <mergeCell ref="A199:A210"/>
    <mergeCell ref="F20:F21"/>
    <mergeCell ref="L17:L18"/>
    <mergeCell ref="K17:K18"/>
    <mergeCell ref="I17:I18"/>
    <mergeCell ref="H17:H18"/>
    <mergeCell ref="G17:G18"/>
    <mergeCell ref="F17:F18"/>
    <mergeCell ref="I26:I27"/>
    <mergeCell ref="H26:H27"/>
    <mergeCell ref="G26:G27"/>
    <mergeCell ref="F26:F27"/>
    <mergeCell ref="L23:L24"/>
    <mergeCell ref="K23:K24"/>
    <mergeCell ref="I23:I24"/>
    <mergeCell ref="H23:H24"/>
    <mergeCell ref="G23:G24"/>
    <mergeCell ref="F23:F24"/>
    <mergeCell ref="L56:L57"/>
    <mergeCell ref="K56:K57"/>
    <mergeCell ref="I56:I57"/>
    <mergeCell ref="H56:H57"/>
    <mergeCell ref="G56:G57"/>
    <mergeCell ref="F56:F57"/>
  </mergeCells>
  <pageMargins left="0.25" right="0.25" top="0.75" bottom="0.75" header="0.3" footer="0.3"/>
  <pageSetup scale="5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291"/>
  <sheetViews>
    <sheetView tabSelected="1" topLeftCell="A235" zoomScale="85" zoomScaleNormal="85" workbookViewId="0">
      <selection activeCell="K254" sqref="K254:K255"/>
    </sheetView>
  </sheetViews>
  <sheetFormatPr defaultRowHeight="15" x14ac:dyDescent="0.25"/>
  <cols>
    <col min="1" max="1" width="9.85546875" bestFit="1" customWidth="1"/>
    <col min="2" max="2" width="13.7109375" customWidth="1"/>
    <col min="3" max="3" width="15.85546875" bestFit="1" customWidth="1"/>
    <col min="4" max="4" width="15.85546875" customWidth="1"/>
    <col min="5" max="5" width="18.28515625" customWidth="1"/>
    <col min="6" max="6" width="10.140625" customWidth="1"/>
    <col min="7" max="7" width="10.85546875" bestFit="1" customWidth="1"/>
    <col min="8" max="8" width="17" bestFit="1" customWidth="1"/>
    <col min="9" max="9" width="8.140625" customWidth="1"/>
    <col min="10" max="10" width="19.5703125" hidden="1" customWidth="1"/>
    <col min="11" max="12" width="23.7109375" customWidth="1"/>
    <col min="13" max="13" width="15" bestFit="1" customWidth="1"/>
    <col min="14" max="14" width="11.5703125" customWidth="1"/>
    <col min="15" max="15" width="10.85546875" customWidth="1"/>
    <col min="16" max="18" width="16.7109375" customWidth="1"/>
    <col min="19" max="19" width="18" customWidth="1"/>
  </cols>
  <sheetData>
    <row r="1" spans="1:20" ht="30" customHeight="1" thickBot="1" x14ac:dyDescent="0.3">
      <c r="B1" s="218" t="s">
        <v>171</v>
      </c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  <c r="P1" s="219"/>
      <c r="Q1" s="219"/>
      <c r="R1" s="219"/>
      <c r="S1" s="219"/>
    </row>
    <row r="2" spans="1:20" ht="30" customHeight="1" thickBot="1" x14ac:dyDescent="0.3">
      <c r="B2" s="210" t="s">
        <v>25</v>
      </c>
      <c r="C2" s="211"/>
      <c r="D2" s="211"/>
      <c r="E2" s="211"/>
      <c r="F2" s="211"/>
      <c r="G2" s="211"/>
      <c r="H2" s="211"/>
      <c r="I2" s="211"/>
      <c r="J2" s="211"/>
      <c r="K2" s="212"/>
      <c r="L2" s="211"/>
      <c r="M2" s="211"/>
      <c r="N2" s="211"/>
      <c r="O2" s="211"/>
      <c r="P2" s="212"/>
      <c r="Q2" s="212"/>
      <c r="R2" s="212"/>
      <c r="S2" s="212"/>
    </row>
    <row r="3" spans="1:20" ht="33.75" customHeight="1" thickBot="1" x14ac:dyDescent="0.3">
      <c r="B3" s="17" t="s">
        <v>26</v>
      </c>
      <c r="C3" s="18" t="s">
        <v>27</v>
      </c>
      <c r="D3" s="18" t="s">
        <v>28</v>
      </c>
      <c r="E3" s="18" t="s">
        <v>29</v>
      </c>
      <c r="F3" s="19" t="s">
        <v>30</v>
      </c>
      <c r="G3" s="19" t="s">
        <v>31</v>
      </c>
      <c r="H3" s="20" t="s">
        <v>32</v>
      </c>
      <c r="I3" s="19" t="s">
        <v>33</v>
      </c>
      <c r="J3" s="53" t="s">
        <v>68</v>
      </c>
      <c r="K3" s="45" t="s">
        <v>67</v>
      </c>
      <c r="L3" s="20" t="s">
        <v>79</v>
      </c>
      <c r="M3" s="45" t="s">
        <v>35</v>
      </c>
      <c r="N3" s="126" t="s">
        <v>36</v>
      </c>
      <c r="O3" s="53" t="s">
        <v>37</v>
      </c>
      <c r="P3" s="127" t="s">
        <v>38</v>
      </c>
      <c r="Q3" s="64" t="s">
        <v>39</v>
      </c>
      <c r="R3" s="64" t="s">
        <v>40</v>
      </c>
      <c r="S3" s="45" t="s">
        <v>41</v>
      </c>
    </row>
    <row r="4" spans="1:20" x14ac:dyDescent="0.25">
      <c r="A4" s="292">
        <v>43724</v>
      </c>
      <c r="B4" s="143" t="s">
        <v>70</v>
      </c>
      <c r="C4" s="214" t="s">
        <v>76</v>
      </c>
      <c r="D4" s="146" t="s">
        <v>44</v>
      </c>
      <c r="E4" s="26" t="s">
        <v>45</v>
      </c>
      <c r="F4" s="27">
        <v>0</v>
      </c>
      <c r="G4" s="27">
        <v>0</v>
      </c>
      <c r="H4" s="27">
        <v>0</v>
      </c>
      <c r="I4" s="27">
        <f t="shared" ref="I4:I26" si="0">F4*G4</f>
        <v>0</v>
      </c>
      <c r="J4" s="42"/>
      <c r="K4" s="28">
        <f>I4/'May 2019 Testing'!$C$22</f>
        <v>0</v>
      </c>
      <c r="L4" s="28" t="s">
        <v>112</v>
      </c>
      <c r="M4" s="215">
        <v>0.4</v>
      </c>
      <c r="N4" s="216">
        <v>-8</v>
      </c>
      <c r="O4" s="217">
        <v>20</v>
      </c>
      <c r="P4" s="207">
        <v>400</v>
      </c>
      <c r="Q4" s="208">
        <v>3</v>
      </c>
      <c r="R4" s="141" t="s">
        <v>69</v>
      </c>
      <c r="S4" s="51" t="s">
        <v>173</v>
      </c>
    </row>
    <row r="5" spans="1:20" x14ac:dyDescent="0.25">
      <c r="A5" s="173"/>
      <c r="B5" s="144"/>
      <c r="C5" s="147"/>
      <c r="D5" s="147"/>
      <c r="E5" s="30" t="s">
        <v>46</v>
      </c>
      <c r="F5" s="131">
        <v>0</v>
      </c>
      <c r="G5" s="131">
        <v>0</v>
      </c>
      <c r="H5" s="131">
        <v>0</v>
      </c>
      <c r="I5" s="131">
        <f t="shared" si="0"/>
        <v>0</v>
      </c>
      <c r="J5" s="43"/>
      <c r="K5" s="135">
        <f>I5/'May 2019 Testing'!$G$22</f>
        <v>0</v>
      </c>
      <c r="L5" s="133" t="s">
        <v>112</v>
      </c>
      <c r="M5" s="151"/>
      <c r="N5" s="167"/>
      <c r="O5" s="157"/>
      <c r="P5" s="160"/>
      <c r="Q5" s="163"/>
      <c r="R5" s="141"/>
      <c r="S5" s="48"/>
    </row>
    <row r="6" spans="1:20" x14ac:dyDescent="0.25">
      <c r="A6" s="173"/>
      <c r="B6" s="144"/>
      <c r="C6" s="147"/>
      <c r="D6" s="149"/>
      <c r="E6" s="34" t="s">
        <v>47</v>
      </c>
      <c r="F6" s="137"/>
      <c r="G6" s="137"/>
      <c r="H6" s="137"/>
      <c r="I6" s="137"/>
      <c r="J6" s="43"/>
      <c r="K6" s="136"/>
      <c r="L6" s="134"/>
      <c r="M6" s="151"/>
      <c r="N6" s="167"/>
      <c r="O6" s="157"/>
      <c r="P6" s="160"/>
      <c r="Q6" s="163"/>
      <c r="R6" s="141"/>
      <c r="S6" s="48"/>
    </row>
    <row r="7" spans="1:20" x14ac:dyDescent="0.25">
      <c r="A7" s="173"/>
      <c r="B7" s="144"/>
      <c r="C7" s="147"/>
      <c r="D7" s="165" t="s">
        <v>48</v>
      </c>
      <c r="E7" s="30" t="s">
        <v>45</v>
      </c>
      <c r="F7" s="35">
        <v>0</v>
      </c>
      <c r="G7" s="31">
        <v>0</v>
      </c>
      <c r="H7" s="31">
        <v>0</v>
      </c>
      <c r="I7" s="31">
        <f t="shared" si="0"/>
        <v>0</v>
      </c>
      <c r="J7" s="43"/>
      <c r="K7" s="32">
        <f>I7/'May 2019 Testing'!$C$22</f>
        <v>0</v>
      </c>
      <c r="L7" s="32" t="s">
        <v>112</v>
      </c>
      <c r="M7" s="151"/>
      <c r="N7" s="167"/>
      <c r="O7" s="157"/>
      <c r="P7" s="160"/>
      <c r="Q7" s="163"/>
      <c r="R7" s="141"/>
      <c r="S7" s="48" t="s">
        <v>173</v>
      </c>
    </row>
    <row r="8" spans="1:20" x14ac:dyDescent="0.25">
      <c r="A8" s="173"/>
      <c r="B8" s="144"/>
      <c r="C8" s="147"/>
      <c r="D8" s="147"/>
      <c r="E8" s="30" t="s">
        <v>46</v>
      </c>
      <c r="F8" s="131">
        <v>0</v>
      </c>
      <c r="G8" s="131">
        <v>0</v>
      </c>
      <c r="H8" s="131">
        <v>0</v>
      </c>
      <c r="I8" s="131">
        <f t="shared" si="0"/>
        <v>0</v>
      </c>
      <c r="J8" s="43"/>
      <c r="K8" s="135">
        <f>I8/'May 2019 Testing'!$G$22</f>
        <v>0</v>
      </c>
      <c r="L8" s="133" t="s">
        <v>112</v>
      </c>
      <c r="M8" s="151"/>
      <c r="N8" s="167"/>
      <c r="O8" s="157"/>
      <c r="P8" s="160"/>
      <c r="Q8" s="163"/>
      <c r="R8" s="141"/>
      <c r="S8" s="48"/>
    </row>
    <row r="9" spans="1:20" ht="15.75" thickBot="1" x14ac:dyDescent="0.3">
      <c r="A9" s="173"/>
      <c r="B9" s="144"/>
      <c r="C9" s="148"/>
      <c r="D9" s="148"/>
      <c r="E9" s="36" t="s">
        <v>47</v>
      </c>
      <c r="F9" s="132"/>
      <c r="G9" s="132"/>
      <c r="H9" s="132"/>
      <c r="I9" s="132"/>
      <c r="J9" s="44"/>
      <c r="K9" s="139"/>
      <c r="L9" s="138"/>
      <c r="M9" s="152"/>
      <c r="N9" s="168"/>
      <c r="O9" s="158"/>
      <c r="P9" s="161"/>
      <c r="Q9" s="164"/>
      <c r="R9" s="142"/>
      <c r="S9" s="49"/>
    </row>
    <row r="10" spans="1:20" x14ac:dyDescent="0.25">
      <c r="A10" s="173"/>
      <c r="B10" s="143" t="s">
        <v>42</v>
      </c>
      <c r="C10" s="146" t="s">
        <v>43</v>
      </c>
      <c r="D10" s="146" t="s">
        <v>44</v>
      </c>
      <c r="E10" s="26" t="s">
        <v>45</v>
      </c>
      <c r="F10" s="27">
        <v>50.4</v>
      </c>
      <c r="G10" s="27"/>
      <c r="H10" s="27" t="e">
        <f t="shared" ref="H10:H14" si="1">F10/G10</f>
        <v>#DIV/0!</v>
      </c>
      <c r="I10" s="27">
        <f t="shared" ref="I10:I14" si="2">F10*G10</f>
        <v>0</v>
      </c>
      <c r="J10" s="42">
        <v>0.33400000000000002</v>
      </c>
      <c r="K10" s="28">
        <f>I10/'May 2019 Testing'!$C$22</f>
        <v>0</v>
      </c>
      <c r="L10" s="28">
        <v>0.32819999999999999</v>
      </c>
      <c r="M10" s="175">
        <v>0.4</v>
      </c>
      <c r="N10" s="178">
        <v>-8</v>
      </c>
      <c r="O10" s="181">
        <v>20</v>
      </c>
      <c r="P10" s="184">
        <v>400</v>
      </c>
      <c r="Q10" s="140">
        <v>3</v>
      </c>
      <c r="R10" s="50" t="s">
        <v>174</v>
      </c>
      <c r="S10" s="51"/>
      <c r="T10" t="s">
        <v>214</v>
      </c>
    </row>
    <row r="11" spans="1:20" x14ac:dyDescent="0.25">
      <c r="A11" s="173"/>
      <c r="B11" s="144"/>
      <c r="C11" s="147"/>
      <c r="D11" s="147"/>
      <c r="E11" s="30" t="s">
        <v>46</v>
      </c>
      <c r="F11" s="131">
        <v>50.4</v>
      </c>
      <c r="G11" s="131"/>
      <c r="H11" s="131" t="e">
        <f t="shared" si="1"/>
        <v>#DIV/0!</v>
      </c>
      <c r="I11" s="131">
        <f t="shared" si="2"/>
        <v>0</v>
      </c>
      <c r="J11" s="43">
        <v>9.9000000000000005E-2</v>
      </c>
      <c r="K11" s="135">
        <f>I11/'May 2019 Testing'!$G$22</f>
        <v>0</v>
      </c>
      <c r="L11" s="133">
        <v>9.6000000000000002E-2</v>
      </c>
      <c r="M11" s="176"/>
      <c r="N11" s="179"/>
      <c r="O11" s="182"/>
      <c r="P11" s="185"/>
      <c r="Q11" s="141"/>
      <c r="R11" s="33" t="s">
        <v>174</v>
      </c>
      <c r="S11" s="48"/>
    </row>
    <row r="12" spans="1:20" x14ac:dyDescent="0.25">
      <c r="A12" s="173"/>
      <c r="B12" s="144"/>
      <c r="C12" s="147"/>
      <c r="D12" s="149"/>
      <c r="E12" s="34" t="s">
        <v>47</v>
      </c>
      <c r="F12" s="137"/>
      <c r="G12" s="137"/>
      <c r="H12" s="137"/>
      <c r="I12" s="137"/>
      <c r="J12" s="43">
        <v>9.9000000000000005E-2</v>
      </c>
      <c r="K12" s="136"/>
      <c r="L12" s="134"/>
      <c r="M12" s="176"/>
      <c r="N12" s="179"/>
      <c r="O12" s="182"/>
      <c r="P12" s="185"/>
      <c r="Q12" s="141"/>
      <c r="R12" s="33" t="s">
        <v>174</v>
      </c>
      <c r="S12" s="48"/>
    </row>
    <row r="13" spans="1:20" x14ac:dyDescent="0.25">
      <c r="A13" s="173"/>
      <c r="B13" s="144"/>
      <c r="C13" s="147"/>
      <c r="D13" s="165" t="s">
        <v>48</v>
      </c>
      <c r="E13" s="30" t="s">
        <v>45</v>
      </c>
      <c r="F13" s="35">
        <v>50.2</v>
      </c>
      <c r="G13" s="31"/>
      <c r="H13" s="31" t="e">
        <f t="shared" si="1"/>
        <v>#DIV/0!</v>
      </c>
      <c r="I13" s="31">
        <f t="shared" si="2"/>
        <v>0</v>
      </c>
      <c r="J13" s="43">
        <v>0.34</v>
      </c>
      <c r="K13" s="32">
        <f>I13/'May 2019 Testing'!$C$22</f>
        <v>0</v>
      </c>
      <c r="L13" s="32">
        <v>0.32600000000000001</v>
      </c>
      <c r="M13" s="176"/>
      <c r="N13" s="179"/>
      <c r="O13" s="182"/>
      <c r="P13" s="185"/>
      <c r="Q13" s="141"/>
      <c r="R13" s="33" t="s">
        <v>174</v>
      </c>
      <c r="S13" s="48"/>
    </row>
    <row r="14" spans="1:20" x14ac:dyDescent="0.25">
      <c r="A14" s="173"/>
      <c r="B14" s="144"/>
      <c r="C14" s="147"/>
      <c r="D14" s="147"/>
      <c r="E14" s="30" t="s">
        <v>46</v>
      </c>
      <c r="F14" s="131">
        <v>50.5</v>
      </c>
      <c r="G14" s="131"/>
      <c r="H14" s="131" t="e">
        <f t="shared" si="1"/>
        <v>#DIV/0!</v>
      </c>
      <c r="I14" s="131">
        <f t="shared" si="2"/>
        <v>0</v>
      </c>
      <c r="J14" s="43">
        <v>9.9000000000000005E-2</v>
      </c>
      <c r="K14" s="135">
        <f>(I14/2)/'May 2019 Testing'!$G$22</f>
        <v>0</v>
      </c>
      <c r="L14" s="133">
        <v>9.8199999999999996E-2</v>
      </c>
      <c r="M14" s="176"/>
      <c r="N14" s="179"/>
      <c r="O14" s="182"/>
      <c r="P14" s="185"/>
      <c r="Q14" s="141"/>
      <c r="R14" s="33" t="s">
        <v>174</v>
      </c>
      <c r="S14" s="48"/>
    </row>
    <row r="15" spans="1:20" ht="15.75" thickBot="1" x14ac:dyDescent="0.3">
      <c r="A15" s="173"/>
      <c r="B15" s="144"/>
      <c r="C15" s="148"/>
      <c r="D15" s="148"/>
      <c r="E15" s="36" t="s">
        <v>47</v>
      </c>
      <c r="F15" s="132"/>
      <c r="G15" s="132"/>
      <c r="H15" s="132"/>
      <c r="I15" s="132"/>
      <c r="J15" s="44">
        <v>9.9000000000000005E-2</v>
      </c>
      <c r="K15" s="139"/>
      <c r="L15" s="138"/>
      <c r="M15" s="177"/>
      <c r="N15" s="180"/>
      <c r="O15" s="183"/>
      <c r="P15" s="186"/>
      <c r="Q15" s="142"/>
      <c r="R15" s="39" t="s">
        <v>174</v>
      </c>
      <c r="S15" s="49"/>
    </row>
    <row r="16" spans="1:20" x14ac:dyDescent="0.25">
      <c r="A16" s="173"/>
      <c r="B16" s="143" t="s">
        <v>77</v>
      </c>
      <c r="C16" s="214" t="s">
        <v>175</v>
      </c>
      <c r="D16" s="146" t="s">
        <v>44</v>
      </c>
      <c r="E16" s="26" t="s">
        <v>45</v>
      </c>
      <c r="F16" s="27">
        <v>50.4</v>
      </c>
      <c r="G16" s="27">
        <v>1.61</v>
      </c>
      <c r="H16" s="27">
        <f t="shared" ref="H16:H26" si="3">F16/G16</f>
        <v>31.304347826086953</v>
      </c>
      <c r="I16" s="27">
        <f t="shared" si="0"/>
        <v>81.144000000000005</v>
      </c>
      <c r="J16" s="42">
        <v>0.33400000000000002</v>
      </c>
      <c r="K16" s="28">
        <f>I16/'May 2019 Testing'!$C$22</f>
        <v>0.31917132827128464</v>
      </c>
      <c r="L16" s="28">
        <v>0.31890000000000002</v>
      </c>
      <c r="M16" s="150">
        <v>0.4</v>
      </c>
      <c r="N16" s="166">
        <v>-8</v>
      </c>
      <c r="O16" s="156">
        <v>20</v>
      </c>
      <c r="P16" s="159">
        <v>400</v>
      </c>
      <c r="Q16" s="162">
        <v>4</v>
      </c>
      <c r="R16" s="50" t="s">
        <v>174</v>
      </c>
      <c r="S16" s="47"/>
      <c r="T16" t="s">
        <v>176</v>
      </c>
    </row>
    <row r="17" spans="1:20" x14ac:dyDescent="0.25">
      <c r="A17" s="173"/>
      <c r="B17" s="144"/>
      <c r="C17" s="220"/>
      <c r="D17" s="147"/>
      <c r="E17" s="30" t="s">
        <v>46</v>
      </c>
      <c r="F17" s="131">
        <v>50.4</v>
      </c>
      <c r="G17" s="131">
        <v>1.79</v>
      </c>
      <c r="H17" s="131">
        <f t="shared" si="3"/>
        <v>28.156424581005584</v>
      </c>
      <c r="I17" s="131">
        <f t="shared" si="0"/>
        <v>90.215999999999994</v>
      </c>
      <c r="J17" s="55">
        <v>9.9000000000000005E-2</v>
      </c>
      <c r="K17" s="135">
        <f>(I17/2)/'May 2019 Testing'!$G$22</f>
        <v>9.6106583965745243E-2</v>
      </c>
      <c r="L17" s="133">
        <v>9.6199999999999994E-2</v>
      </c>
      <c r="M17" s="151"/>
      <c r="N17" s="167"/>
      <c r="O17" s="157"/>
      <c r="P17" s="160"/>
      <c r="Q17" s="163"/>
      <c r="R17" s="33" t="s">
        <v>174</v>
      </c>
      <c r="S17" s="48"/>
      <c r="T17" t="s">
        <v>177</v>
      </c>
    </row>
    <row r="18" spans="1:20" x14ac:dyDescent="0.25">
      <c r="A18" s="173"/>
      <c r="B18" s="144"/>
      <c r="C18" s="220"/>
      <c r="D18" s="149"/>
      <c r="E18" s="34" t="s">
        <v>47</v>
      </c>
      <c r="F18" s="137"/>
      <c r="G18" s="137"/>
      <c r="H18" s="137"/>
      <c r="I18" s="137"/>
      <c r="J18" s="55">
        <v>9.9000000000000005E-2</v>
      </c>
      <c r="K18" s="136"/>
      <c r="L18" s="134"/>
      <c r="M18" s="151"/>
      <c r="N18" s="167"/>
      <c r="O18" s="157"/>
      <c r="P18" s="160"/>
      <c r="Q18" s="163"/>
      <c r="R18" s="33" t="s">
        <v>174</v>
      </c>
      <c r="S18" s="48"/>
    </row>
    <row r="19" spans="1:20" x14ac:dyDescent="0.25">
      <c r="A19" s="173"/>
      <c r="B19" s="144"/>
      <c r="C19" s="220"/>
      <c r="D19" s="165" t="s">
        <v>48</v>
      </c>
      <c r="E19" s="30" t="s">
        <v>45</v>
      </c>
      <c r="F19" s="35">
        <v>50.2</v>
      </c>
      <c r="G19" s="31">
        <v>1.61</v>
      </c>
      <c r="H19" s="31">
        <f t="shared" si="3"/>
        <v>31.180124223602483</v>
      </c>
      <c r="I19" s="31">
        <f t="shared" si="0"/>
        <v>80.822000000000003</v>
      </c>
      <c r="J19" s="43">
        <v>0.34</v>
      </c>
      <c r="K19" s="32">
        <f>I19/'May 2019 Testing'!$C$22</f>
        <v>0.31790477538131923</v>
      </c>
      <c r="L19" s="32">
        <v>0.317</v>
      </c>
      <c r="M19" s="151"/>
      <c r="N19" s="167"/>
      <c r="O19" s="157"/>
      <c r="P19" s="160"/>
      <c r="Q19" s="163"/>
      <c r="R19" s="33" t="s">
        <v>174</v>
      </c>
      <c r="S19" s="48"/>
    </row>
    <row r="20" spans="1:20" x14ac:dyDescent="0.25">
      <c r="A20" s="173"/>
      <c r="B20" s="144"/>
      <c r="C20" s="220"/>
      <c r="D20" s="147"/>
      <c r="E20" s="30" t="s">
        <v>46</v>
      </c>
      <c r="F20" s="131">
        <v>50.5</v>
      </c>
      <c r="G20" s="131">
        <v>1.86</v>
      </c>
      <c r="H20" s="131">
        <f t="shared" si="3"/>
        <v>27.1505376344086</v>
      </c>
      <c r="I20" s="131">
        <f t="shared" si="0"/>
        <v>93.93</v>
      </c>
      <c r="J20" s="55">
        <v>9.9000000000000005E-2</v>
      </c>
      <c r="K20" s="135">
        <f>(I20/2)/'May 2019 Testing'!$G$22</f>
        <v>0.1000630867241116</v>
      </c>
      <c r="L20" s="133">
        <v>0.1</v>
      </c>
      <c r="M20" s="151"/>
      <c r="N20" s="167"/>
      <c r="O20" s="157"/>
      <c r="P20" s="160"/>
      <c r="Q20" s="163"/>
      <c r="R20" s="33" t="s">
        <v>174</v>
      </c>
      <c r="S20" s="48"/>
    </row>
    <row r="21" spans="1:20" ht="15.75" thickBot="1" x14ac:dyDescent="0.3">
      <c r="A21" s="173"/>
      <c r="B21" s="144"/>
      <c r="C21" s="221"/>
      <c r="D21" s="148"/>
      <c r="E21" s="36" t="s">
        <v>47</v>
      </c>
      <c r="F21" s="132"/>
      <c r="G21" s="132"/>
      <c r="H21" s="132"/>
      <c r="I21" s="132"/>
      <c r="J21" s="56">
        <v>9.9000000000000005E-2</v>
      </c>
      <c r="K21" s="139"/>
      <c r="L21" s="138"/>
      <c r="M21" s="152"/>
      <c r="N21" s="168"/>
      <c r="O21" s="158"/>
      <c r="P21" s="161"/>
      <c r="Q21" s="164"/>
      <c r="R21" s="39" t="s">
        <v>174</v>
      </c>
      <c r="S21" s="49"/>
    </row>
    <row r="22" spans="1:20" ht="15.75" customHeight="1" x14ac:dyDescent="0.25">
      <c r="A22" s="173"/>
      <c r="B22" s="143" t="s">
        <v>49</v>
      </c>
      <c r="C22" s="214" t="s">
        <v>175</v>
      </c>
      <c r="D22" s="146" t="s">
        <v>44</v>
      </c>
      <c r="E22" s="26" t="s">
        <v>45</v>
      </c>
      <c r="F22" s="27">
        <v>50.4</v>
      </c>
      <c r="G22" s="27">
        <v>1.66</v>
      </c>
      <c r="H22" s="27">
        <f t="shared" si="3"/>
        <v>30.361445783132531</v>
      </c>
      <c r="I22" s="27">
        <f t="shared" si="0"/>
        <v>83.663999999999987</v>
      </c>
      <c r="J22" s="42">
        <v>0.47199999999999998</v>
      </c>
      <c r="K22" s="28">
        <f>I22/'May 2019 Testing'!$C$22</f>
        <v>0.32908348132318782</v>
      </c>
      <c r="L22" s="28">
        <v>0.32819999999999999</v>
      </c>
      <c r="M22" s="150">
        <v>0.4</v>
      </c>
      <c r="N22" s="166">
        <v>-8</v>
      </c>
      <c r="O22" s="156">
        <v>20</v>
      </c>
      <c r="P22" s="159">
        <v>400</v>
      </c>
      <c r="Q22" s="162">
        <v>6</v>
      </c>
      <c r="R22" s="50" t="s">
        <v>174</v>
      </c>
      <c r="S22" s="47"/>
      <c r="T22" t="s">
        <v>178</v>
      </c>
    </row>
    <row r="23" spans="1:20" x14ac:dyDescent="0.25">
      <c r="A23" s="173"/>
      <c r="B23" s="144"/>
      <c r="C23" s="220"/>
      <c r="D23" s="147"/>
      <c r="E23" s="30" t="s">
        <v>46</v>
      </c>
      <c r="F23" s="131">
        <v>50.4</v>
      </c>
      <c r="G23" s="131">
        <v>1.83</v>
      </c>
      <c r="H23" s="131">
        <f t="shared" si="3"/>
        <v>27.540983606557376</v>
      </c>
      <c r="I23" s="131">
        <f t="shared" si="0"/>
        <v>92.231999999999999</v>
      </c>
      <c r="J23" s="43">
        <v>9.9000000000000005E-2</v>
      </c>
      <c r="K23" s="135">
        <f>(I23/2)/'May 2019 Testing'!$G$22</f>
        <v>9.825421712699095E-2</v>
      </c>
      <c r="L23" s="133">
        <v>9.8000000000000004E-2</v>
      </c>
      <c r="M23" s="151"/>
      <c r="N23" s="167"/>
      <c r="O23" s="157"/>
      <c r="P23" s="160"/>
      <c r="Q23" s="163"/>
      <c r="R23" s="33" t="s">
        <v>174</v>
      </c>
      <c r="S23" s="48"/>
      <c r="T23" t="s">
        <v>179</v>
      </c>
    </row>
    <row r="24" spans="1:20" x14ac:dyDescent="0.25">
      <c r="A24" s="173"/>
      <c r="B24" s="144"/>
      <c r="C24" s="220"/>
      <c r="D24" s="149"/>
      <c r="E24" s="34" t="s">
        <v>47</v>
      </c>
      <c r="F24" s="137"/>
      <c r="G24" s="137"/>
      <c r="H24" s="137"/>
      <c r="I24" s="137"/>
      <c r="J24" s="43">
        <v>9.9000000000000005E-2</v>
      </c>
      <c r="K24" s="136"/>
      <c r="L24" s="134"/>
      <c r="M24" s="151"/>
      <c r="N24" s="167"/>
      <c r="O24" s="157"/>
      <c r="P24" s="160"/>
      <c r="Q24" s="163"/>
      <c r="R24" s="33" t="s">
        <v>174</v>
      </c>
      <c r="S24" s="48"/>
      <c r="T24" t="s">
        <v>180</v>
      </c>
    </row>
    <row r="25" spans="1:20" x14ac:dyDescent="0.25">
      <c r="A25" s="173"/>
      <c r="B25" s="144"/>
      <c r="C25" s="220"/>
      <c r="D25" s="165" t="s">
        <v>48</v>
      </c>
      <c r="E25" s="30" t="s">
        <v>45</v>
      </c>
      <c r="F25" s="35">
        <v>50.2</v>
      </c>
      <c r="G25" s="31">
        <v>1.61</v>
      </c>
      <c r="H25" s="31">
        <f t="shared" si="3"/>
        <v>31.180124223602483</v>
      </c>
      <c r="I25" s="31">
        <f t="shared" si="0"/>
        <v>80.822000000000003</v>
      </c>
      <c r="J25" s="43">
        <v>0.47199999999999998</v>
      </c>
      <c r="K25" s="32">
        <f>I25/'May 2019 Testing'!$C$22</f>
        <v>0.31790477538131923</v>
      </c>
      <c r="L25" s="32">
        <v>0.317</v>
      </c>
      <c r="M25" s="151"/>
      <c r="N25" s="167"/>
      <c r="O25" s="157"/>
      <c r="P25" s="160"/>
      <c r="Q25" s="163"/>
      <c r="R25" s="33" t="s">
        <v>174</v>
      </c>
      <c r="S25" s="48"/>
    </row>
    <row r="26" spans="1:20" x14ac:dyDescent="0.25">
      <c r="A26" s="173"/>
      <c r="B26" s="144"/>
      <c r="C26" s="220"/>
      <c r="D26" s="147"/>
      <c r="E26" s="30" t="s">
        <v>46</v>
      </c>
      <c r="F26" s="131">
        <v>50.5</v>
      </c>
      <c r="G26" s="131">
        <v>1.83</v>
      </c>
      <c r="H26" s="131">
        <f t="shared" si="3"/>
        <v>27.595628415300546</v>
      </c>
      <c r="I26" s="131">
        <f t="shared" si="0"/>
        <v>92.415000000000006</v>
      </c>
      <c r="J26" s="43">
        <v>9.9000000000000005E-2</v>
      </c>
      <c r="K26" s="135">
        <f>(I26/2)/'May 2019 Testing'!$G$22</f>
        <v>9.8449165970496896E-2</v>
      </c>
      <c r="L26" s="133">
        <v>9.8000000000000004E-2</v>
      </c>
      <c r="M26" s="151"/>
      <c r="N26" s="167"/>
      <c r="O26" s="157"/>
      <c r="P26" s="160"/>
      <c r="Q26" s="163"/>
      <c r="R26" s="33" t="s">
        <v>174</v>
      </c>
      <c r="S26" s="48"/>
    </row>
    <row r="27" spans="1:20" ht="15.75" thickBot="1" x14ac:dyDescent="0.3">
      <c r="A27" s="173"/>
      <c r="B27" s="144"/>
      <c r="C27" s="221"/>
      <c r="D27" s="148"/>
      <c r="E27" s="36" t="s">
        <v>47</v>
      </c>
      <c r="F27" s="132"/>
      <c r="G27" s="132"/>
      <c r="H27" s="132"/>
      <c r="I27" s="132"/>
      <c r="J27" s="44">
        <v>9.9000000000000005E-2</v>
      </c>
      <c r="K27" s="139"/>
      <c r="L27" s="138"/>
      <c r="M27" s="152"/>
      <c r="N27" s="168"/>
      <c r="O27" s="158"/>
      <c r="P27" s="161"/>
      <c r="Q27" s="164"/>
      <c r="R27" s="39" t="s">
        <v>174</v>
      </c>
      <c r="S27" s="49"/>
    </row>
    <row r="28" spans="1:20" ht="15.75" customHeight="1" x14ac:dyDescent="0.25">
      <c r="A28" s="173"/>
      <c r="B28" s="143" t="s">
        <v>50</v>
      </c>
      <c r="C28" s="146" t="s">
        <v>43</v>
      </c>
      <c r="D28" s="146" t="s">
        <v>44</v>
      </c>
      <c r="E28" s="26" t="s">
        <v>45</v>
      </c>
      <c r="F28" s="27">
        <v>53</v>
      </c>
      <c r="G28" s="27">
        <v>1.702</v>
      </c>
      <c r="H28" s="27">
        <f t="shared" ref="H28:H32" si="4">F28/G28</f>
        <v>31.139835487661575</v>
      </c>
      <c r="I28" s="27">
        <f t="shared" ref="I28:I32" si="5">F28*G28</f>
        <v>90.206000000000003</v>
      </c>
      <c r="J28" s="42">
        <v>0.47199999999999998</v>
      </c>
      <c r="K28" s="28">
        <f>I28/'May 2019 Testing'!$C$22</f>
        <v>0.35481574531745419</v>
      </c>
      <c r="L28" s="28">
        <v>0.35399999999999998</v>
      </c>
      <c r="M28" s="150">
        <v>0.4</v>
      </c>
      <c r="N28" s="166">
        <v>-8</v>
      </c>
      <c r="O28" s="156">
        <v>20</v>
      </c>
      <c r="P28" s="159">
        <v>400</v>
      </c>
      <c r="Q28" s="162">
        <v>3</v>
      </c>
      <c r="R28" s="29" t="s">
        <v>174</v>
      </c>
      <c r="S28" s="47"/>
      <c r="T28" t="s">
        <v>181</v>
      </c>
    </row>
    <row r="29" spans="1:20" x14ac:dyDescent="0.25">
      <c r="A29" s="173"/>
      <c r="B29" s="144"/>
      <c r="C29" s="147"/>
      <c r="D29" s="147"/>
      <c r="E29" s="30" t="s">
        <v>46</v>
      </c>
      <c r="F29" s="131">
        <v>50.4</v>
      </c>
      <c r="G29" s="131">
        <v>1.83</v>
      </c>
      <c r="H29" s="131">
        <f t="shared" si="4"/>
        <v>27.540983606557376</v>
      </c>
      <c r="I29" s="131">
        <f t="shared" si="5"/>
        <v>92.231999999999999</v>
      </c>
      <c r="J29" s="43">
        <v>9.9000000000000005E-2</v>
      </c>
      <c r="K29" s="135">
        <f>(I29/2)/'May 2019 Testing'!$G$22</f>
        <v>9.825421712699095E-2</v>
      </c>
      <c r="L29" s="133">
        <v>9.8000000000000004E-2</v>
      </c>
      <c r="M29" s="151"/>
      <c r="N29" s="167"/>
      <c r="O29" s="157"/>
      <c r="P29" s="160"/>
      <c r="Q29" s="163"/>
      <c r="R29" s="33" t="s">
        <v>174</v>
      </c>
      <c r="S29" s="48"/>
      <c r="T29" t="s">
        <v>182</v>
      </c>
    </row>
    <row r="30" spans="1:20" x14ac:dyDescent="0.25">
      <c r="A30" s="173"/>
      <c r="B30" s="144"/>
      <c r="C30" s="147"/>
      <c r="D30" s="149"/>
      <c r="E30" s="34" t="s">
        <v>47</v>
      </c>
      <c r="F30" s="137"/>
      <c r="G30" s="137"/>
      <c r="H30" s="137"/>
      <c r="I30" s="137"/>
      <c r="J30" s="43">
        <v>9.9000000000000005E-2</v>
      </c>
      <c r="K30" s="136"/>
      <c r="L30" s="134"/>
      <c r="M30" s="151"/>
      <c r="N30" s="167"/>
      <c r="O30" s="157"/>
      <c r="P30" s="160"/>
      <c r="Q30" s="163"/>
      <c r="R30" s="33" t="s">
        <v>174</v>
      </c>
      <c r="S30" s="48"/>
      <c r="T30" t="s">
        <v>183</v>
      </c>
    </row>
    <row r="31" spans="1:20" x14ac:dyDescent="0.25">
      <c r="A31" s="173"/>
      <c r="B31" s="144"/>
      <c r="C31" s="147"/>
      <c r="D31" s="165" t="s">
        <v>48</v>
      </c>
      <c r="E31" s="30" t="s">
        <v>45</v>
      </c>
      <c r="F31" s="35">
        <v>53</v>
      </c>
      <c r="G31" s="31">
        <v>1.6990000000000001</v>
      </c>
      <c r="H31" s="31">
        <f t="shared" si="4"/>
        <v>31.194820482636842</v>
      </c>
      <c r="I31" s="31">
        <f t="shared" si="5"/>
        <v>90.046999999999997</v>
      </c>
      <c r="J31" s="43">
        <v>0.47199999999999998</v>
      </c>
      <c r="K31" s="32">
        <f>I31/'May 2019 Testing'!$C$22</f>
        <v>0.35419033566060787</v>
      </c>
      <c r="L31" s="32">
        <v>0.35399999999999998</v>
      </c>
      <c r="M31" s="151"/>
      <c r="N31" s="167"/>
      <c r="O31" s="157"/>
      <c r="P31" s="160"/>
      <c r="Q31" s="163"/>
      <c r="R31" s="33" t="s">
        <v>174</v>
      </c>
      <c r="S31" s="48"/>
    </row>
    <row r="32" spans="1:20" x14ac:dyDescent="0.25">
      <c r="A32" s="173"/>
      <c r="B32" s="144"/>
      <c r="C32" s="147"/>
      <c r="D32" s="147"/>
      <c r="E32" s="30" t="s">
        <v>46</v>
      </c>
      <c r="F32" s="131">
        <v>50.5</v>
      </c>
      <c r="G32" s="131">
        <v>1.89</v>
      </c>
      <c r="H32" s="131">
        <f t="shared" si="4"/>
        <v>26.719576719576722</v>
      </c>
      <c r="I32" s="131">
        <f t="shared" si="5"/>
        <v>95.444999999999993</v>
      </c>
      <c r="J32" s="43">
        <v>9.9000000000000005E-2</v>
      </c>
      <c r="K32" s="135">
        <f>(I32/2)/'May 2019 Testing'!$G$22</f>
        <v>0.10167700747772629</v>
      </c>
      <c r="L32" s="133">
        <v>0.10100000000000001</v>
      </c>
      <c r="M32" s="151"/>
      <c r="N32" s="167"/>
      <c r="O32" s="157"/>
      <c r="P32" s="160"/>
      <c r="Q32" s="163"/>
      <c r="R32" s="33" t="s">
        <v>174</v>
      </c>
      <c r="S32" s="48"/>
    </row>
    <row r="33" spans="1:20" ht="15.75" thickBot="1" x14ac:dyDescent="0.3">
      <c r="A33" s="173"/>
      <c r="B33" s="144"/>
      <c r="C33" s="148"/>
      <c r="D33" s="148"/>
      <c r="E33" s="36" t="s">
        <v>47</v>
      </c>
      <c r="F33" s="132"/>
      <c r="G33" s="132"/>
      <c r="H33" s="132"/>
      <c r="I33" s="132"/>
      <c r="J33" s="44">
        <v>9.9000000000000005E-2</v>
      </c>
      <c r="K33" s="139"/>
      <c r="L33" s="138"/>
      <c r="M33" s="152"/>
      <c r="N33" s="168"/>
      <c r="O33" s="158"/>
      <c r="P33" s="161"/>
      <c r="Q33" s="164"/>
      <c r="R33" s="39" t="s">
        <v>174</v>
      </c>
      <c r="S33" s="49"/>
    </row>
    <row r="34" spans="1:20" ht="15.75" customHeight="1" x14ac:dyDescent="0.25">
      <c r="A34" s="173"/>
      <c r="B34" s="143" t="s">
        <v>51</v>
      </c>
      <c r="C34" s="146" t="s">
        <v>43</v>
      </c>
      <c r="D34" s="146" t="s">
        <v>44</v>
      </c>
      <c r="E34" s="26" t="s">
        <v>45</v>
      </c>
      <c r="F34" s="27">
        <v>56</v>
      </c>
      <c r="G34" s="27">
        <v>1.79</v>
      </c>
      <c r="H34" s="27">
        <f t="shared" ref="H34:H38" si="6">F34/G34</f>
        <v>31.284916201117319</v>
      </c>
      <c r="I34" s="27">
        <f t="shared" ref="I34:I38" si="7">F34*G34</f>
        <v>100.24000000000001</v>
      </c>
      <c r="J34" s="42">
        <v>0.47199999999999998</v>
      </c>
      <c r="K34" s="28">
        <f>I34/'May 2019 Testing'!$C$22</f>
        <v>0.39428342139792927</v>
      </c>
      <c r="L34" s="28">
        <v>0.39500000000000002</v>
      </c>
      <c r="M34" s="150">
        <v>0.4</v>
      </c>
      <c r="N34" s="166">
        <v>-8</v>
      </c>
      <c r="O34" s="156">
        <v>20</v>
      </c>
      <c r="P34" s="159">
        <v>400</v>
      </c>
      <c r="Q34" s="162">
        <v>3</v>
      </c>
      <c r="R34" s="29" t="s">
        <v>184</v>
      </c>
      <c r="S34" s="47"/>
      <c r="T34" t="s">
        <v>185</v>
      </c>
    </row>
    <row r="35" spans="1:20" x14ac:dyDescent="0.25">
      <c r="A35" s="173"/>
      <c r="B35" s="144"/>
      <c r="C35" s="147"/>
      <c r="D35" s="147"/>
      <c r="E35" s="30" t="s">
        <v>46</v>
      </c>
      <c r="F35" s="131">
        <v>50.4</v>
      </c>
      <c r="G35" s="131">
        <v>1.83</v>
      </c>
      <c r="H35" s="131">
        <f t="shared" si="6"/>
        <v>27.540983606557376</v>
      </c>
      <c r="I35" s="131">
        <f t="shared" si="7"/>
        <v>92.231999999999999</v>
      </c>
      <c r="J35" s="43">
        <v>0.14199999999999999</v>
      </c>
      <c r="K35" s="135">
        <f>(I35/2)/'May 2019 Testing'!$G$22</f>
        <v>9.825421712699095E-2</v>
      </c>
      <c r="L35" s="133">
        <v>9.8000000000000004E-2</v>
      </c>
      <c r="M35" s="151"/>
      <c r="N35" s="167"/>
      <c r="O35" s="157"/>
      <c r="P35" s="160"/>
      <c r="Q35" s="163"/>
      <c r="R35" s="33" t="s">
        <v>174</v>
      </c>
      <c r="S35" s="48"/>
      <c r="T35" t="s">
        <v>186</v>
      </c>
    </row>
    <row r="36" spans="1:20" x14ac:dyDescent="0.25">
      <c r="A36" s="173"/>
      <c r="B36" s="144"/>
      <c r="C36" s="147"/>
      <c r="D36" s="149"/>
      <c r="E36" s="34" t="s">
        <v>47</v>
      </c>
      <c r="F36" s="137"/>
      <c r="G36" s="137"/>
      <c r="H36" s="137"/>
      <c r="I36" s="137"/>
      <c r="J36" s="43">
        <v>0.14199999999999999</v>
      </c>
      <c r="K36" s="136"/>
      <c r="L36" s="134"/>
      <c r="M36" s="151"/>
      <c r="N36" s="167"/>
      <c r="O36" s="157"/>
      <c r="P36" s="160"/>
      <c r="Q36" s="163"/>
      <c r="R36" s="33" t="s">
        <v>174</v>
      </c>
      <c r="S36" s="48"/>
      <c r="T36" t="s">
        <v>187</v>
      </c>
    </row>
    <row r="37" spans="1:20" x14ac:dyDescent="0.25">
      <c r="A37" s="173"/>
      <c r="B37" s="144"/>
      <c r="C37" s="147"/>
      <c r="D37" s="165" t="s">
        <v>48</v>
      </c>
      <c r="E37" s="30" t="s">
        <v>45</v>
      </c>
      <c r="F37" s="35">
        <v>56</v>
      </c>
      <c r="G37" s="31">
        <v>1.79</v>
      </c>
      <c r="H37" s="31">
        <f t="shared" si="6"/>
        <v>31.284916201117319</v>
      </c>
      <c r="I37" s="31">
        <f t="shared" si="7"/>
        <v>100.24000000000001</v>
      </c>
      <c r="J37" s="43">
        <v>0.47199999999999998</v>
      </c>
      <c r="K37" s="32">
        <f>I37/'May 2019 Testing'!$C$22</f>
        <v>0.39428342139792927</v>
      </c>
      <c r="L37" s="32">
        <v>0.39400000000000002</v>
      </c>
      <c r="M37" s="151"/>
      <c r="N37" s="167"/>
      <c r="O37" s="157"/>
      <c r="P37" s="160"/>
      <c r="Q37" s="163"/>
      <c r="R37" s="33" t="s">
        <v>184</v>
      </c>
      <c r="S37" s="48"/>
    </row>
    <row r="38" spans="1:20" x14ac:dyDescent="0.25">
      <c r="A38" s="173"/>
      <c r="B38" s="144"/>
      <c r="C38" s="147"/>
      <c r="D38" s="147"/>
      <c r="E38" s="30" t="s">
        <v>46</v>
      </c>
      <c r="F38" s="131">
        <v>50.5</v>
      </c>
      <c r="G38" s="131">
        <v>1.85</v>
      </c>
      <c r="H38" s="131">
        <f t="shared" si="6"/>
        <v>27.297297297297295</v>
      </c>
      <c r="I38" s="131">
        <f t="shared" si="7"/>
        <v>93.425000000000011</v>
      </c>
      <c r="J38" s="43">
        <v>0.14199999999999999</v>
      </c>
      <c r="K38" s="135">
        <f>(I38/2)/'May 2019 Testing'!$G$22</f>
        <v>9.9525113139573365E-2</v>
      </c>
      <c r="L38" s="133">
        <v>0.1</v>
      </c>
      <c r="M38" s="151"/>
      <c r="N38" s="167"/>
      <c r="O38" s="157"/>
      <c r="P38" s="160"/>
      <c r="Q38" s="163"/>
      <c r="R38" s="33" t="s">
        <v>174</v>
      </c>
      <c r="S38" s="48"/>
    </row>
    <row r="39" spans="1:20" ht="15.75" thickBot="1" x14ac:dyDescent="0.3">
      <c r="A39" s="173"/>
      <c r="B39" s="144"/>
      <c r="C39" s="148"/>
      <c r="D39" s="148"/>
      <c r="E39" s="36" t="s">
        <v>47</v>
      </c>
      <c r="F39" s="132"/>
      <c r="G39" s="132"/>
      <c r="H39" s="132"/>
      <c r="I39" s="132"/>
      <c r="J39" s="44">
        <v>0.14199999999999999</v>
      </c>
      <c r="K39" s="139"/>
      <c r="L39" s="138"/>
      <c r="M39" s="152"/>
      <c r="N39" s="168"/>
      <c r="O39" s="158"/>
      <c r="P39" s="161"/>
      <c r="Q39" s="164"/>
      <c r="R39" s="39" t="s">
        <v>174</v>
      </c>
      <c r="S39" s="49"/>
    </row>
    <row r="40" spans="1:20" ht="15.75" customHeight="1" x14ac:dyDescent="0.25">
      <c r="A40" s="173"/>
      <c r="B40" s="143" t="s">
        <v>53</v>
      </c>
      <c r="C40" s="146" t="s">
        <v>43</v>
      </c>
      <c r="D40" s="146" t="s">
        <v>44</v>
      </c>
      <c r="E40" s="26" t="s">
        <v>45</v>
      </c>
      <c r="F40" s="27">
        <v>60.4</v>
      </c>
      <c r="G40" s="27">
        <v>1.93</v>
      </c>
      <c r="H40" s="27">
        <f t="shared" ref="H40:H44" si="8">F40/G40</f>
        <v>31.295336787564768</v>
      </c>
      <c r="I40" s="27">
        <f t="shared" ref="I40:I44" si="9">F40*G40</f>
        <v>116.57199999999999</v>
      </c>
      <c r="J40" s="42">
        <v>0.47199999999999998</v>
      </c>
      <c r="K40" s="28">
        <f>I40/'May 2019 Testing'!$C$22</f>
        <v>0.45852361332002595</v>
      </c>
      <c r="L40" s="28">
        <v>0.45900000000000002</v>
      </c>
      <c r="M40" s="150">
        <v>0.4</v>
      </c>
      <c r="N40" s="166">
        <v>-8</v>
      </c>
      <c r="O40" s="156">
        <v>20</v>
      </c>
      <c r="P40" s="159">
        <v>400</v>
      </c>
      <c r="Q40" s="162">
        <v>3</v>
      </c>
      <c r="R40" s="29" t="s">
        <v>184</v>
      </c>
      <c r="S40" s="47"/>
      <c r="T40" t="s">
        <v>188</v>
      </c>
    </row>
    <row r="41" spans="1:20" x14ac:dyDescent="0.25">
      <c r="A41" s="173"/>
      <c r="B41" s="144"/>
      <c r="C41" s="147"/>
      <c r="D41" s="147"/>
      <c r="E41" s="30" t="s">
        <v>46</v>
      </c>
      <c r="F41" s="131">
        <v>50.4</v>
      </c>
      <c r="G41" s="131">
        <v>1.83</v>
      </c>
      <c r="H41" s="131">
        <f t="shared" si="8"/>
        <v>27.540983606557376</v>
      </c>
      <c r="I41" s="131">
        <f t="shared" si="9"/>
        <v>92.231999999999999</v>
      </c>
      <c r="J41" s="55">
        <v>0.14199999999999999</v>
      </c>
      <c r="K41" s="135">
        <f>(I41/2)/'May 2019 Testing'!$G$22</f>
        <v>9.825421712699095E-2</v>
      </c>
      <c r="L41" s="133">
        <v>9.8000000000000004E-2</v>
      </c>
      <c r="M41" s="151"/>
      <c r="N41" s="167"/>
      <c r="O41" s="157"/>
      <c r="P41" s="160"/>
      <c r="Q41" s="163"/>
      <c r="R41" s="33" t="s">
        <v>174</v>
      </c>
      <c r="S41" s="48"/>
      <c r="T41" t="s">
        <v>189</v>
      </c>
    </row>
    <row r="42" spans="1:20" x14ac:dyDescent="0.25">
      <c r="A42" s="173"/>
      <c r="B42" s="144"/>
      <c r="C42" s="147"/>
      <c r="D42" s="149"/>
      <c r="E42" s="34" t="s">
        <v>47</v>
      </c>
      <c r="F42" s="137"/>
      <c r="G42" s="137"/>
      <c r="H42" s="137"/>
      <c r="I42" s="137"/>
      <c r="J42" s="55">
        <v>0.14199999999999999</v>
      </c>
      <c r="K42" s="136"/>
      <c r="L42" s="134"/>
      <c r="M42" s="151"/>
      <c r="N42" s="167"/>
      <c r="O42" s="157"/>
      <c r="P42" s="160"/>
      <c r="Q42" s="163"/>
      <c r="R42" s="33" t="s">
        <v>174</v>
      </c>
      <c r="S42" s="48"/>
    </row>
    <row r="43" spans="1:20" x14ac:dyDescent="0.25">
      <c r="A43" s="173"/>
      <c r="B43" s="144"/>
      <c r="C43" s="147"/>
      <c r="D43" s="165" t="s">
        <v>48</v>
      </c>
      <c r="E43" s="30" t="s">
        <v>45</v>
      </c>
      <c r="F43" s="35">
        <v>60.4</v>
      </c>
      <c r="G43" s="31">
        <v>1.93</v>
      </c>
      <c r="H43" s="31">
        <f t="shared" si="8"/>
        <v>31.295336787564768</v>
      </c>
      <c r="I43" s="31">
        <f t="shared" si="9"/>
        <v>116.57199999999999</v>
      </c>
      <c r="J43" s="43">
        <v>0.47199999999999998</v>
      </c>
      <c r="K43" s="32">
        <f>I43/'May 2019 Testing'!$C$22</f>
        <v>0.45852361332002595</v>
      </c>
      <c r="L43" s="32">
        <v>0.45800000000000002</v>
      </c>
      <c r="M43" s="151"/>
      <c r="N43" s="167"/>
      <c r="O43" s="157"/>
      <c r="P43" s="160"/>
      <c r="Q43" s="163"/>
      <c r="R43" s="33" t="s">
        <v>184</v>
      </c>
      <c r="S43" s="48"/>
    </row>
    <row r="44" spans="1:20" x14ac:dyDescent="0.25">
      <c r="A44" s="173"/>
      <c r="B44" s="144"/>
      <c r="C44" s="147"/>
      <c r="D44" s="147"/>
      <c r="E44" s="30" t="s">
        <v>46</v>
      </c>
      <c r="F44" s="131">
        <v>50.5</v>
      </c>
      <c r="G44" s="131">
        <v>1.86</v>
      </c>
      <c r="H44" s="131">
        <f t="shared" si="8"/>
        <v>27.1505376344086</v>
      </c>
      <c r="I44" s="131">
        <f t="shared" si="9"/>
        <v>93.93</v>
      </c>
      <c r="J44" s="55">
        <v>0.14199999999999999</v>
      </c>
      <c r="K44" s="135">
        <f>(I44/2)/'May 2019 Testing'!$G$22</f>
        <v>0.1000630867241116</v>
      </c>
      <c r="L44" s="133">
        <v>0.1</v>
      </c>
      <c r="M44" s="151"/>
      <c r="N44" s="167"/>
      <c r="O44" s="157"/>
      <c r="P44" s="160"/>
      <c r="Q44" s="163"/>
      <c r="R44" s="33" t="s">
        <v>174</v>
      </c>
      <c r="S44" s="48"/>
    </row>
    <row r="45" spans="1:20" ht="15.75" thickBot="1" x14ac:dyDescent="0.3">
      <c r="A45" s="173"/>
      <c r="B45" s="145"/>
      <c r="C45" s="148"/>
      <c r="D45" s="148"/>
      <c r="E45" s="36" t="s">
        <v>47</v>
      </c>
      <c r="F45" s="132"/>
      <c r="G45" s="132"/>
      <c r="H45" s="132"/>
      <c r="I45" s="132"/>
      <c r="J45" s="86">
        <v>0.14199999999999999</v>
      </c>
      <c r="K45" s="139"/>
      <c r="L45" s="138"/>
      <c r="M45" s="152"/>
      <c r="N45" s="168"/>
      <c r="O45" s="158"/>
      <c r="P45" s="161"/>
      <c r="Q45" s="164"/>
      <c r="R45" s="39" t="s">
        <v>174</v>
      </c>
      <c r="S45" s="49"/>
    </row>
    <row r="46" spans="1:20" x14ac:dyDescent="0.25">
      <c r="A46" s="173"/>
      <c r="B46" s="143" t="s">
        <v>54</v>
      </c>
      <c r="C46" s="146" t="s">
        <v>43</v>
      </c>
      <c r="D46" s="146" t="s">
        <v>44</v>
      </c>
      <c r="E46" s="26" t="s">
        <v>45</v>
      </c>
      <c r="F46" s="27">
        <v>60.4</v>
      </c>
      <c r="G46" s="27">
        <v>1.93</v>
      </c>
      <c r="H46" s="27">
        <f t="shared" ref="H46" si="10">F46/G46</f>
        <v>31.295336787564768</v>
      </c>
      <c r="I46" s="27">
        <f t="shared" ref="I46:I47" si="11">F46*G46</f>
        <v>116.57199999999999</v>
      </c>
      <c r="J46" s="42">
        <v>0.47199999999999998</v>
      </c>
      <c r="K46" s="28">
        <f>I46/'May 2019 Testing'!$C$22</f>
        <v>0.45852361332002595</v>
      </c>
      <c r="L46" s="28">
        <v>0.45900000000000002</v>
      </c>
      <c r="M46" s="150">
        <v>0.4</v>
      </c>
      <c r="N46" s="166">
        <v>-8</v>
      </c>
      <c r="O46" s="156">
        <v>20</v>
      </c>
      <c r="P46" s="159">
        <v>400</v>
      </c>
      <c r="Q46" s="162">
        <v>3</v>
      </c>
      <c r="R46" s="29" t="s">
        <v>184</v>
      </c>
      <c r="S46" s="47"/>
      <c r="T46" t="s">
        <v>185</v>
      </c>
    </row>
    <row r="47" spans="1:20" x14ac:dyDescent="0.25">
      <c r="A47" s="173"/>
      <c r="B47" s="144"/>
      <c r="C47" s="147"/>
      <c r="D47" s="147"/>
      <c r="E47" s="30" t="s">
        <v>46</v>
      </c>
      <c r="F47" s="131">
        <v>0</v>
      </c>
      <c r="G47" s="131">
        <v>0</v>
      </c>
      <c r="H47" s="131">
        <v>0</v>
      </c>
      <c r="I47" s="131">
        <f t="shared" si="11"/>
        <v>0</v>
      </c>
      <c r="J47" s="55">
        <v>0.14199999999999999</v>
      </c>
      <c r="K47" s="135">
        <f>(I47/2)/'May 2019 Testing'!$G$22</f>
        <v>0</v>
      </c>
      <c r="L47" s="133">
        <v>0</v>
      </c>
      <c r="M47" s="151"/>
      <c r="N47" s="167"/>
      <c r="O47" s="157"/>
      <c r="P47" s="160"/>
      <c r="Q47" s="163"/>
      <c r="R47" s="33" t="s">
        <v>174</v>
      </c>
      <c r="S47" s="48"/>
      <c r="T47" t="s">
        <v>190</v>
      </c>
    </row>
    <row r="48" spans="1:20" x14ac:dyDescent="0.25">
      <c r="A48" s="173"/>
      <c r="B48" s="144"/>
      <c r="C48" s="147"/>
      <c r="D48" s="149"/>
      <c r="E48" s="34" t="s">
        <v>47</v>
      </c>
      <c r="F48" s="137"/>
      <c r="G48" s="137"/>
      <c r="H48" s="137"/>
      <c r="I48" s="137"/>
      <c r="J48" s="55">
        <v>0.14199999999999999</v>
      </c>
      <c r="K48" s="136"/>
      <c r="L48" s="134"/>
      <c r="M48" s="151"/>
      <c r="N48" s="167"/>
      <c r="O48" s="157"/>
      <c r="P48" s="160"/>
      <c r="Q48" s="163"/>
      <c r="R48" s="33" t="s">
        <v>174</v>
      </c>
      <c r="S48" s="48"/>
      <c r="T48" t="s">
        <v>191</v>
      </c>
    </row>
    <row r="49" spans="1:20" x14ac:dyDescent="0.25">
      <c r="A49" s="173"/>
      <c r="B49" s="144"/>
      <c r="C49" s="147"/>
      <c r="D49" s="165" t="s">
        <v>48</v>
      </c>
      <c r="E49" s="30" t="s">
        <v>45</v>
      </c>
      <c r="F49" s="35">
        <v>60.4</v>
      </c>
      <c r="G49" s="31">
        <v>1.86</v>
      </c>
      <c r="H49" s="31">
        <f t="shared" ref="H49" si="12">F49/G49</f>
        <v>32.473118279569889</v>
      </c>
      <c r="I49" s="31">
        <f t="shared" ref="I49:I50" si="13">F49*G49</f>
        <v>112.34400000000001</v>
      </c>
      <c r="J49" s="43">
        <v>0.47199999999999998</v>
      </c>
      <c r="K49" s="32">
        <f>I49/'May 2019 Testing'!$C$22</f>
        <v>0.44189322319961061</v>
      </c>
      <c r="L49" s="32">
        <v>0.44700000000000001</v>
      </c>
      <c r="M49" s="151"/>
      <c r="N49" s="167"/>
      <c r="O49" s="157"/>
      <c r="P49" s="160"/>
      <c r="Q49" s="163"/>
      <c r="R49" s="33" t="s">
        <v>184</v>
      </c>
      <c r="S49" s="48"/>
    </row>
    <row r="50" spans="1:20" x14ac:dyDescent="0.25">
      <c r="A50" s="173"/>
      <c r="B50" s="144"/>
      <c r="C50" s="147"/>
      <c r="D50" s="147"/>
      <c r="E50" s="30" t="s">
        <v>46</v>
      </c>
      <c r="F50" s="131">
        <v>0</v>
      </c>
      <c r="G50" s="131">
        <v>0</v>
      </c>
      <c r="H50" s="131">
        <v>0</v>
      </c>
      <c r="I50" s="131">
        <f t="shared" si="13"/>
        <v>0</v>
      </c>
      <c r="J50" s="55">
        <v>0.14199999999999999</v>
      </c>
      <c r="K50" s="135">
        <f>(I50/2)/'May 2019 Testing'!$G$22</f>
        <v>0</v>
      </c>
      <c r="L50" s="133">
        <v>0</v>
      </c>
      <c r="M50" s="151"/>
      <c r="N50" s="167"/>
      <c r="O50" s="157"/>
      <c r="P50" s="160"/>
      <c r="Q50" s="163"/>
      <c r="R50" s="33" t="s">
        <v>174</v>
      </c>
      <c r="S50" s="48"/>
    </row>
    <row r="51" spans="1:20" ht="15.75" thickBot="1" x14ac:dyDescent="0.3">
      <c r="A51" s="173"/>
      <c r="B51" s="145"/>
      <c r="C51" s="148"/>
      <c r="D51" s="148"/>
      <c r="E51" s="36" t="s">
        <v>47</v>
      </c>
      <c r="F51" s="132"/>
      <c r="G51" s="132"/>
      <c r="H51" s="132"/>
      <c r="I51" s="132"/>
      <c r="J51" s="86">
        <v>0.14199999999999999</v>
      </c>
      <c r="K51" s="139"/>
      <c r="L51" s="138"/>
      <c r="M51" s="152"/>
      <c r="N51" s="168"/>
      <c r="O51" s="158"/>
      <c r="P51" s="161"/>
      <c r="Q51" s="164"/>
      <c r="R51" s="39" t="s">
        <v>174</v>
      </c>
      <c r="S51" s="49"/>
    </row>
    <row r="52" spans="1:20" x14ac:dyDescent="0.25">
      <c r="A52" s="173"/>
      <c r="B52" s="143" t="s">
        <v>55</v>
      </c>
      <c r="C52" s="146" t="s">
        <v>43</v>
      </c>
      <c r="D52" s="146" t="s">
        <v>44</v>
      </c>
      <c r="E52" s="26" t="s">
        <v>45</v>
      </c>
      <c r="F52" s="27">
        <v>56.2</v>
      </c>
      <c r="G52" s="27">
        <v>1.79</v>
      </c>
      <c r="H52" s="27">
        <f t="shared" ref="H52:H53" si="14">F52/G52</f>
        <v>31.396648044692739</v>
      </c>
      <c r="I52" s="27">
        <f t="shared" ref="I52:I53" si="15">F52*G52</f>
        <v>100.59800000000001</v>
      </c>
      <c r="J52" s="42">
        <v>0.47199999999999998</v>
      </c>
      <c r="K52" s="28">
        <f>I52/'May 2019 Testing'!$C$22</f>
        <v>0.39569157647435049</v>
      </c>
      <c r="L52" s="28">
        <v>0.39600000000000002</v>
      </c>
      <c r="M52" s="150">
        <v>0.4</v>
      </c>
      <c r="N52" s="166">
        <v>-8</v>
      </c>
      <c r="O52" s="156">
        <v>20</v>
      </c>
      <c r="P52" s="159">
        <v>400</v>
      </c>
      <c r="Q52" s="162">
        <v>3</v>
      </c>
      <c r="R52" s="29" t="s">
        <v>184</v>
      </c>
      <c r="S52" s="47"/>
      <c r="T52" t="s">
        <v>185</v>
      </c>
    </row>
    <row r="53" spans="1:20" x14ac:dyDescent="0.25">
      <c r="A53" s="173"/>
      <c r="B53" s="144"/>
      <c r="C53" s="147"/>
      <c r="D53" s="147"/>
      <c r="E53" s="30" t="s">
        <v>46</v>
      </c>
      <c r="F53" s="131">
        <v>56</v>
      </c>
      <c r="G53" s="131">
        <v>1.99</v>
      </c>
      <c r="H53" s="131">
        <f t="shared" si="14"/>
        <v>28.140703517587941</v>
      </c>
      <c r="I53" s="131">
        <f t="shared" si="15"/>
        <v>111.44</v>
      </c>
      <c r="J53" s="55">
        <v>0.14199999999999999</v>
      </c>
      <c r="K53" s="135">
        <f>(I53/2)/'May 2019 Testing'!$G$22</f>
        <v>0.1187163886355264</v>
      </c>
      <c r="L53" s="133">
        <v>0.11799999999999999</v>
      </c>
      <c r="M53" s="151"/>
      <c r="N53" s="167"/>
      <c r="O53" s="157"/>
      <c r="P53" s="160"/>
      <c r="Q53" s="163"/>
      <c r="R53" s="33" t="s">
        <v>174</v>
      </c>
      <c r="S53" s="48"/>
      <c r="T53" t="s">
        <v>192</v>
      </c>
    </row>
    <row r="54" spans="1:20" x14ac:dyDescent="0.25">
      <c r="A54" s="173"/>
      <c r="B54" s="144"/>
      <c r="C54" s="147"/>
      <c r="D54" s="149"/>
      <c r="E54" s="34" t="s">
        <v>47</v>
      </c>
      <c r="F54" s="137"/>
      <c r="G54" s="137"/>
      <c r="H54" s="137"/>
      <c r="I54" s="137"/>
      <c r="J54" s="55">
        <v>0.14199999999999999</v>
      </c>
      <c r="K54" s="136"/>
      <c r="L54" s="134"/>
      <c r="M54" s="151"/>
      <c r="N54" s="167"/>
      <c r="O54" s="157"/>
      <c r="P54" s="160"/>
      <c r="Q54" s="163"/>
      <c r="R54" s="33" t="s">
        <v>174</v>
      </c>
      <c r="S54" s="48"/>
      <c r="T54" t="s">
        <v>193</v>
      </c>
    </row>
    <row r="55" spans="1:20" x14ac:dyDescent="0.25">
      <c r="A55" s="173"/>
      <c r="B55" s="144"/>
      <c r="C55" s="147"/>
      <c r="D55" s="165" t="s">
        <v>48</v>
      </c>
      <c r="E55" s="30" t="s">
        <v>45</v>
      </c>
      <c r="F55" s="35">
        <v>55.7</v>
      </c>
      <c r="G55" s="31">
        <v>1.79</v>
      </c>
      <c r="H55" s="31">
        <f t="shared" ref="H55:H56" si="16">F55/G55</f>
        <v>31.117318435754189</v>
      </c>
      <c r="I55" s="31">
        <f t="shared" ref="I55:I56" si="17">F55*G55</f>
        <v>99.703000000000003</v>
      </c>
      <c r="J55" s="43">
        <v>0.47199999999999998</v>
      </c>
      <c r="K55" s="32">
        <f>I55/'May 2019 Testing'!$C$22</f>
        <v>0.39217118878329749</v>
      </c>
      <c r="L55" s="32">
        <v>0.39200000000000002</v>
      </c>
      <c r="M55" s="151"/>
      <c r="N55" s="167"/>
      <c r="O55" s="157"/>
      <c r="P55" s="160"/>
      <c r="Q55" s="163"/>
      <c r="R55" s="33" t="s">
        <v>184</v>
      </c>
      <c r="S55" s="48"/>
    </row>
    <row r="56" spans="1:20" x14ac:dyDescent="0.25">
      <c r="A56" s="173"/>
      <c r="B56" s="144"/>
      <c r="C56" s="147"/>
      <c r="D56" s="147"/>
      <c r="E56" s="30" t="s">
        <v>46</v>
      </c>
      <c r="F56" s="131">
        <v>56</v>
      </c>
      <c r="G56" s="131">
        <v>2.0499999999999998</v>
      </c>
      <c r="H56" s="131">
        <f t="shared" si="16"/>
        <v>27.31707317073171</v>
      </c>
      <c r="I56" s="131">
        <f t="shared" si="17"/>
        <v>114.79999999999998</v>
      </c>
      <c r="J56" s="55">
        <v>0.14199999999999999</v>
      </c>
      <c r="K56" s="135">
        <f>(I56/2)/'May 2019 Testing'!$G$22</f>
        <v>0.12229577723760257</v>
      </c>
      <c r="L56" s="133">
        <v>0.122</v>
      </c>
      <c r="M56" s="151"/>
      <c r="N56" s="167"/>
      <c r="O56" s="157"/>
      <c r="P56" s="160"/>
      <c r="Q56" s="163"/>
      <c r="R56" s="33" t="s">
        <v>174</v>
      </c>
      <c r="S56" s="48"/>
    </row>
    <row r="57" spans="1:20" ht="15.75" thickBot="1" x14ac:dyDescent="0.3">
      <c r="A57" s="173"/>
      <c r="B57" s="145"/>
      <c r="C57" s="148"/>
      <c r="D57" s="148"/>
      <c r="E57" s="36" t="s">
        <v>47</v>
      </c>
      <c r="F57" s="132"/>
      <c r="G57" s="132"/>
      <c r="H57" s="132"/>
      <c r="I57" s="132"/>
      <c r="J57" s="86">
        <v>0.14199999999999999</v>
      </c>
      <c r="K57" s="139"/>
      <c r="L57" s="138"/>
      <c r="M57" s="152"/>
      <c r="N57" s="168"/>
      <c r="O57" s="158"/>
      <c r="P57" s="161"/>
      <c r="Q57" s="164"/>
      <c r="R57" s="39" t="s">
        <v>174</v>
      </c>
      <c r="S57" s="49"/>
    </row>
    <row r="58" spans="1:20" x14ac:dyDescent="0.25">
      <c r="A58" s="173"/>
      <c r="B58" s="143" t="s">
        <v>56</v>
      </c>
      <c r="C58" s="146" t="s">
        <v>43</v>
      </c>
      <c r="D58" s="146" t="s">
        <v>44</v>
      </c>
      <c r="E58" s="26" t="s">
        <v>45</v>
      </c>
      <c r="F58" s="27">
        <v>51</v>
      </c>
      <c r="G58" s="27">
        <v>1.66</v>
      </c>
      <c r="H58" s="27">
        <f t="shared" ref="H58:H59" si="18">F58/G58</f>
        <v>30.722891566265062</v>
      </c>
      <c r="I58" s="27">
        <f t="shared" ref="I58:I59" si="19">F58*G58</f>
        <v>84.66</v>
      </c>
      <c r="J58" s="42">
        <v>0.47199999999999998</v>
      </c>
      <c r="K58" s="28">
        <f>I58/'May 2019 Testing'!$C$22</f>
        <v>0.33300114181513057</v>
      </c>
      <c r="L58" s="28">
        <v>0.33200000000000002</v>
      </c>
      <c r="M58" s="150">
        <v>0.4</v>
      </c>
      <c r="N58" s="166">
        <v>-8</v>
      </c>
      <c r="O58" s="156">
        <v>20</v>
      </c>
      <c r="P58" s="159">
        <v>400</v>
      </c>
      <c r="Q58" s="162">
        <v>3</v>
      </c>
      <c r="R58" s="29" t="s">
        <v>184</v>
      </c>
      <c r="S58" s="47"/>
      <c r="T58" t="s">
        <v>185</v>
      </c>
    </row>
    <row r="59" spans="1:20" x14ac:dyDescent="0.25">
      <c r="A59" s="173"/>
      <c r="B59" s="144"/>
      <c r="C59" s="147"/>
      <c r="D59" s="147"/>
      <c r="E59" s="30" t="s">
        <v>46</v>
      </c>
      <c r="F59" s="131">
        <v>56</v>
      </c>
      <c r="G59" s="131">
        <v>1.99</v>
      </c>
      <c r="H59" s="131">
        <f t="shared" si="18"/>
        <v>28.140703517587941</v>
      </c>
      <c r="I59" s="131">
        <f t="shared" si="19"/>
        <v>111.44</v>
      </c>
      <c r="J59" s="55">
        <v>0.14199999999999999</v>
      </c>
      <c r="K59" s="135">
        <f>(I59/2)/'May 2019 Testing'!$G$22</f>
        <v>0.1187163886355264</v>
      </c>
      <c r="L59" s="133">
        <v>0.1187</v>
      </c>
      <c r="M59" s="151"/>
      <c r="N59" s="167"/>
      <c r="O59" s="157"/>
      <c r="P59" s="160"/>
      <c r="Q59" s="163"/>
      <c r="R59" s="33" t="s">
        <v>174</v>
      </c>
      <c r="S59" s="48"/>
      <c r="T59" t="s">
        <v>194</v>
      </c>
    </row>
    <row r="60" spans="1:20" x14ac:dyDescent="0.25">
      <c r="A60" s="173"/>
      <c r="B60" s="144"/>
      <c r="C60" s="147"/>
      <c r="D60" s="149"/>
      <c r="E60" s="34" t="s">
        <v>47</v>
      </c>
      <c r="F60" s="137"/>
      <c r="G60" s="137"/>
      <c r="H60" s="137"/>
      <c r="I60" s="137"/>
      <c r="J60" s="55">
        <v>0.14199999999999999</v>
      </c>
      <c r="K60" s="136"/>
      <c r="L60" s="134"/>
      <c r="M60" s="151"/>
      <c r="N60" s="167"/>
      <c r="O60" s="157"/>
      <c r="P60" s="160"/>
      <c r="Q60" s="163"/>
      <c r="R60" s="33" t="s">
        <v>174</v>
      </c>
      <c r="S60" s="48"/>
      <c r="T60" t="s">
        <v>195</v>
      </c>
    </row>
    <row r="61" spans="1:20" x14ac:dyDescent="0.25">
      <c r="A61" s="173"/>
      <c r="B61" s="144"/>
      <c r="C61" s="147"/>
      <c r="D61" s="165" t="s">
        <v>48</v>
      </c>
      <c r="E61" s="30" t="s">
        <v>45</v>
      </c>
      <c r="F61" s="35">
        <v>51</v>
      </c>
      <c r="G61" s="31">
        <v>1.61</v>
      </c>
      <c r="H61" s="31">
        <f t="shared" ref="H61:H62" si="20">F61/G61</f>
        <v>31.677018633540371</v>
      </c>
      <c r="I61" s="31">
        <f t="shared" ref="I61:I62" si="21">F61*G61</f>
        <v>82.11</v>
      </c>
      <c r="J61" s="43">
        <v>0.47199999999999998</v>
      </c>
      <c r="K61" s="32">
        <f>I61/'May 2019 Testing'!$C$22</f>
        <v>0.32297098694118087</v>
      </c>
      <c r="L61" s="32">
        <v>0.32200000000000001</v>
      </c>
      <c r="M61" s="151"/>
      <c r="N61" s="167"/>
      <c r="O61" s="157"/>
      <c r="P61" s="160"/>
      <c r="Q61" s="163"/>
      <c r="R61" s="33" t="s">
        <v>184</v>
      </c>
      <c r="S61" s="48"/>
      <c r="T61" t="s">
        <v>196</v>
      </c>
    </row>
    <row r="62" spans="1:20" x14ac:dyDescent="0.25">
      <c r="A62" s="173"/>
      <c r="B62" s="144"/>
      <c r="C62" s="147"/>
      <c r="D62" s="147"/>
      <c r="E62" s="30" t="s">
        <v>46</v>
      </c>
      <c r="F62" s="131">
        <v>56</v>
      </c>
      <c r="G62" s="131">
        <v>2.02</v>
      </c>
      <c r="H62" s="131">
        <f t="shared" si="20"/>
        <v>27.722772277227723</v>
      </c>
      <c r="I62" s="131">
        <f t="shared" si="21"/>
        <v>113.12</v>
      </c>
      <c r="J62" s="55">
        <v>0.14199999999999999</v>
      </c>
      <c r="K62" s="135">
        <f>(I62/2)/'May 2019 Testing'!$G$22</f>
        <v>0.12050608293656451</v>
      </c>
      <c r="L62" s="133">
        <v>0.1207</v>
      </c>
      <c r="M62" s="151"/>
      <c r="N62" s="167"/>
      <c r="O62" s="157"/>
      <c r="P62" s="160"/>
      <c r="Q62" s="163"/>
      <c r="R62" s="33" t="s">
        <v>174</v>
      </c>
      <c r="S62" s="48"/>
      <c r="T62" t="s">
        <v>197</v>
      </c>
    </row>
    <row r="63" spans="1:20" ht="15.75" thickBot="1" x14ac:dyDescent="0.3">
      <c r="A63" s="174"/>
      <c r="B63" s="145"/>
      <c r="C63" s="148"/>
      <c r="D63" s="148"/>
      <c r="E63" s="36" t="s">
        <v>47</v>
      </c>
      <c r="F63" s="132"/>
      <c r="G63" s="132"/>
      <c r="H63" s="132"/>
      <c r="I63" s="132"/>
      <c r="J63" s="86">
        <v>0.14199999999999999</v>
      </c>
      <c r="K63" s="139"/>
      <c r="L63" s="138"/>
      <c r="M63" s="152"/>
      <c r="N63" s="168"/>
      <c r="O63" s="158"/>
      <c r="P63" s="161"/>
      <c r="Q63" s="164"/>
      <c r="R63" s="39" t="s">
        <v>174</v>
      </c>
      <c r="S63" s="49"/>
    </row>
    <row r="64" spans="1:20" ht="15.75" customHeight="1" x14ac:dyDescent="0.25">
      <c r="A64" s="298">
        <v>43725</v>
      </c>
      <c r="B64" s="143" t="s">
        <v>57</v>
      </c>
      <c r="C64" s="146" t="s">
        <v>43</v>
      </c>
      <c r="D64" s="146" t="s">
        <v>44</v>
      </c>
      <c r="E64" s="26" t="s">
        <v>45</v>
      </c>
      <c r="F64" s="27">
        <v>50.4</v>
      </c>
      <c r="G64" s="27">
        <v>1.66</v>
      </c>
      <c r="H64" s="27">
        <f t="shared" ref="H64:H68" si="22">F64/G64</f>
        <v>30.361445783132531</v>
      </c>
      <c r="I64" s="27">
        <f t="shared" ref="I64:I68" si="23">F64*G64</f>
        <v>83.663999999999987</v>
      </c>
      <c r="J64" s="42">
        <v>0.33</v>
      </c>
      <c r="K64" s="28">
        <f>I64/'May 2019 Testing'!$C$22</f>
        <v>0.32908348132318782</v>
      </c>
      <c r="L64" s="28">
        <v>0.32600000000000001</v>
      </c>
      <c r="M64" s="150">
        <v>0.4</v>
      </c>
      <c r="N64" s="166">
        <v>-8</v>
      </c>
      <c r="O64" s="156">
        <v>20</v>
      </c>
      <c r="P64" s="159">
        <v>400</v>
      </c>
      <c r="Q64" s="162">
        <v>10</v>
      </c>
      <c r="R64" s="29" t="s">
        <v>174</v>
      </c>
      <c r="S64" s="47"/>
      <c r="T64" t="s">
        <v>198</v>
      </c>
    </row>
    <row r="65" spans="1:20" x14ac:dyDescent="0.25">
      <c r="A65" s="297"/>
      <c r="B65" s="144"/>
      <c r="C65" s="147"/>
      <c r="D65" s="147"/>
      <c r="E65" s="30" t="s">
        <v>46</v>
      </c>
      <c r="F65" s="131">
        <v>50.4</v>
      </c>
      <c r="G65" s="131">
        <v>1.83</v>
      </c>
      <c r="H65" s="131">
        <f t="shared" si="22"/>
        <v>27.540983606557376</v>
      </c>
      <c r="I65" s="131">
        <f t="shared" si="23"/>
        <v>92.231999999999999</v>
      </c>
      <c r="J65" s="43">
        <v>0.14199999999999999</v>
      </c>
      <c r="K65" s="135">
        <f>(I65/2)/'May 2019 Testing'!$G$22</f>
        <v>9.825421712699095E-2</v>
      </c>
      <c r="L65" s="133">
        <v>9.7600000000000006E-2</v>
      </c>
      <c r="M65" s="151"/>
      <c r="N65" s="167"/>
      <c r="O65" s="157"/>
      <c r="P65" s="160"/>
      <c r="Q65" s="163"/>
      <c r="R65" s="33" t="s">
        <v>174</v>
      </c>
      <c r="S65" s="48"/>
      <c r="T65" t="s">
        <v>199</v>
      </c>
    </row>
    <row r="66" spans="1:20" x14ac:dyDescent="0.25">
      <c r="A66" s="297"/>
      <c r="B66" s="144"/>
      <c r="C66" s="147"/>
      <c r="D66" s="149"/>
      <c r="E66" s="34" t="s">
        <v>47</v>
      </c>
      <c r="F66" s="137"/>
      <c r="G66" s="137"/>
      <c r="H66" s="137"/>
      <c r="I66" s="137"/>
      <c r="J66" s="43">
        <v>0.14199999999999999</v>
      </c>
      <c r="K66" s="136"/>
      <c r="L66" s="134"/>
      <c r="M66" s="151"/>
      <c r="N66" s="167"/>
      <c r="O66" s="157"/>
      <c r="P66" s="160"/>
      <c r="Q66" s="163"/>
      <c r="R66" s="33" t="s">
        <v>174</v>
      </c>
      <c r="S66" s="48"/>
      <c r="T66" t="s">
        <v>200</v>
      </c>
    </row>
    <row r="67" spans="1:20" x14ac:dyDescent="0.25">
      <c r="A67" s="297"/>
      <c r="B67" s="144"/>
      <c r="C67" s="147"/>
      <c r="D67" s="165" t="s">
        <v>48</v>
      </c>
      <c r="E67" s="30" t="s">
        <v>45</v>
      </c>
      <c r="F67" s="35">
        <v>50.2</v>
      </c>
      <c r="G67" s="31">
        <v>1.61</v>
      </c>
      <c r="H67" s="31">
        <f t="shared" si="22"/>
        <v>31.180124223602483</v>
      </c>
      <c r="I67" s="31">
        <f t="shared" si="23"/>
        <v>80.822000000000003</v>
      </c>
      <c r="J67" s="43">
        <v>0.33800000000000002</v>
      </c>
      <c r="K67" s="32">
        <f>I67/'May 2019 Testing'!$C$22</f>
        <v>0.31790477538131923</v>
      </c>
      <c r="L67" s="32">
        <v>0.317</v>
      </c>
      <c r="M67" s="151"/>
      <c r="N67" s="167"/>
      <c r="O67" s="157"/>
      <c r="P67" s="160"/>
      <c r="Q67" s="163"/>
      <c r="R67" s="33" t="s">
        <v>174</v>
      </c>
      <c r="S67" s="48"/>
    </row>
    <row r="68" spans="1:20" x14ac:dyDescent="0.25">
      <c r="A68" s="297"/>
      <c r="B68" s="144"/>
      <c r="C68" s="147"/>
      <c r="D68" s="147"/>
      <c r="E68" s="30" t="s">
        <v>46</v>
      </c>
      <c r="F68" s="131">
        <v>50.5</v>
      </c>
      <c r="G68" s="131">
        <v>1.83</v>
      </c>
      <c r="H68" s="131">
        <f t="shared" si="22"/>
        <v>27.595628415300546</v>
      </c>
      <c r="I68" s="131">
        <f t="shared" si="23"/>
        <v>92.415000000000006</v>
      </c>
      <c r="J68" s="43">
        <v>0.14199999999999999</v>
      </c>
      <c r="K68" s="135">
        <f>(I68/2)/'May 2019 Testing'!$G$22</f>
        <v>9.8449165970496896E-2</v>
      </c>
      <c r="L68" s="133">
        <v>9.7600000000000006E-2</v>
      </c>
      <c r="M68" s="151"/>
      <c r="N68" s="167"/>
      <c r="O68" s="157"/>
      <c r="P68" s="160"/>
      <c r="Q68" s="163"/>
      <c r="R68" s="33" t="s">
        <v>174</v>
      </c>
      <c r="S68" s="48"/>
    </row>
    <row r="69" spans="1:20" ht="15.75" thickBot="1" x14ac:dyDescent="0.3">
      <c r="A69" s="297"/>
      <c r="B69" s="144"/>
      <c r="C69" s="148"/>
      <c r="D69" s="148"/>
      <c r="E69" s="36" t="s">
        <v>47</v>
      </c>
      <c r="F69" s="132"/>
      <c r="G69" s="132"/>
      <c r="H69" s="132"/>
      <c r="I69" s="132"/>
      <c r="J69" s="44">
        <v>0.14199999999999999</v>
      </c>
      <c r="K69" s="139"/>
      <c r="L69" s="138"/>
      <c r="M69" s="152"/>
      <c r="N69" s="168"/>
      <c r="O69" s="158"/>
      <c r="P69" s="161"/>
      <c r="Q69" s="164"/>
      <c r="R69" s="39" t="s">
        <v>174</v>
      </c>
      <c r="S69" s="49"/>
    </row>
    <row r="70" spans="1:20" x14ac:dyDescent="0.25">
      <c r="A70" s="297"/>
      <c r="B70" s="293" t="s">
        <v>58</v>
      </c>
      <c r="C70" s="227" t="s">
        <v>43</v>
      </c>
      <c r="D70" s="146" t="s">
        <v>44</v>
      </c>
      <c r="E70" s="26" t="s">
        <v>45</v>
      </c>
      <c r="F70" s="27">
        <v>60.2</v>
      </c>
      <c r="G70" s="27">
        <v>1.98</v>
      </c>
      <c r="H70" s="27">
        <f t="shared" ref="H70:H71" si="24">F70/G70</f>
        <v>30.404040404040405</v>
      </c>
      <c r="I70" s="27">
        <f t="shared" ref="I70:I77" si="25">F70*G70</f>
        <v>119.196</v>
      </c>
      <c r="J70" s="42">
        <v>0.33</v>
      </c>
      <c r="K70" s="28">
        <f>I70/'May 2019 Testing'!$C$22</f>
        <v>0.46884483935502369</v>
      </c>
      <c r="L70" s="28">
        <v>0.46899999999999997</v>
      </c>
      <c r="M70" s="150">
        <v>0.4</v>
      </c>
      <c r="N70" s="166">
        <v>-8</v>
      </c>
      <c r="O70" s="156">
        <v>20</v>
      </c>
      <c r="P70" s="159">
        <v>400</v>
      </c>
      <c r="Q70" s="162">
        <v>10</v>
      </c>
      <c r="R70" s="29" t="s">
        <v>184</v>
      </c>
      <c r="S70" s="47"/>
      <c r="T70" t="s">
        <v>201</v>
      </c>
    </row>
    <row r="71" spans="1:20" x14ac:dyDescent="0.25">
      <c r="A71" s="297"/>
      <c r="B71" s="294"/>
      <c r="C71" s="228"/>
      <c r="D71" s="147"/>
      <c r="E71" s="30" t="s">
        <v>46</v>
      </c>
      <c r="F71" s="131">
        <v>60</v>
      </c>
      <c r="G71" s="131">
        <v>2.16</v>
      </c>
      <c r="H71" s="131">
        <f t="shared" si="24"/>
        <v>27.777777777777775</v>
      </c>
      <c r="I71" s="131">
        <f t="shared" si="25"/>
        <v>129.60000000000002</v>
      </c>
      <c r="J71" s="43">
        <v>0.14199999999999999</v>
      </c>
      <c r="K71" s="135">
        <f>(I71/2)/'May 2019 Testing'!$G$22</f>
        <v>0.13806213179436672</v>
      </c>
      <c r="L71" s="133">
        <v>0.13800000000000001</v>
      </c>
      <c r="M71" s="151"/>
      <c r="N71" s="167"/>
      <c r="O71" s="157"/>
      <c r="P71" s="160"/>
      <c r="Q71" s="163"/>
      <c r="R71" s="33" t="s">
        <v>174</v>
      </c>
      <c r="S71" s="48"/>
      <c r="T71" t="s">
        <v>202</v>
      </c>
    </row>
    <row r="72" spans="1:20" x14ac:dyDescent="0.25">
      <c r="A72" s="297"/>
      <c r="B72" s="294"/>
      <c r="C72" s="228"/>
      <c r="D72" s="149"/>
      <c r="E72" s="34" t="s">
        <v>47</v>
      </c>
      <c r="F72" s="137"/>
      <c r="G72" s="137"/>
      <c r="H72" s="137"/>
      <c r="I72" s="137"/>
      <c r="J72" s="43">
        <v>0.14199999999999999</v>
      </c>
      <c r="K72" s="136"/>
      <c r="L72" s="134"/>
      <c r="M72" s="151"/>
      <c r="N72" s="167"/>
      <c r="O72" s="157"/>
      <c r="P72" s="160"/>
      <c r="Q72" s="163"/>
      <c r="R72" s="33" t="s">
        <v>174</v>
      </c>
      <c r="S72" s="48"/>
    </row>
    <row r="73" spans="1:20" x14ac:dyDescent="0.25">
      <c r="A73" s="297"/>
      <c r="B73" s="294"/>
      <c r="C73" s="228"/>
      <c r="D73" s="165" t="s">
        <v>48</v>
      </c>
      <c r="E73" s="30" t="s">
        <v>45</v>
      </c>
      <c r="F73" s="35">
        <v>60.3</v>
      </c>
      <c r="G73" s="31">
        <v>1.89</v>
      </c>
      <c r="H73" s="31">
        <f t="shared" ref="H73:H74" si="26">F73/G73</f>
        <v>31.904761904761905</v>
      </c>
      <c r="I73" s="31">
        <f t="shared" ref="I73:I74" si="27">F73*G73</f>
        <v>113.96699999999998</v>
      </c>
      <c r="J73" s="43">
        <v>0.33800000000000002</v>
      </c>
      <c r="K73" s="32">
        <f>I73/'May 2019 Testing'!$C$22</f>
        <v>0.44827712177232437</v>
      </c>
      <c r="L73" s="32">
        <v>0.44700000000000001</v>
      </c>
      <c r="M73" s="151"/>
      <c r="N73" s="167"/>
      <c r="O73" s="157"/>
      <c r="P73" s="160"/>
      <c r="Q73" s="163"/>
      <c r="R73" s="33" t="s">
        <v>184</v>
      </c>
      <c r="S73" s="48"/>
    </row>
    <row r="74" spans="1:20" x14ac:dyDescent="0.25">
      <c r="A74" s="297"/>
      <c r="B74" s="294"/>
      <c r="C74" s="228"/>
      <c r="D74" s="147"/>
      <c r="E74" s="30" t="s">
        <v>46</v>
      </c>
      <c r="F74" s="131">
        <v>60.1</v>
      </c>
      <c r="G74" s="131">
        <v>2.19</v>
      </c>
      <c r="H74" s="131">
        <f t="shared" si="26"/>
        <v>27.442922374429227</v>
      </c>
      <c r="I74" s="131">
        <f t="shared" si="27"/>
        <v>131.619</v>
      </c>
      <c r="J74" s="43">
        <v>0.14199999999999999</v>
      </c>
      <c r="K74" s="135">
        <f>(I74/2)/'May 2019 Testing'!$G$22</f>
        <v>0.14021296083829279</v>
      </c>
      <c r="L74" s="133">
        <v>0.14000000000000001</v>
      </c>
      <c r="M74" s="151"/>
      <c r="N74" s="167"/>
      <c r="O74" s="157"/>
      <c r="P74" s="160"/>
      <c r="Q74" s="163"/>
      <c r="R74" s="33" t="s">
        <v>174</v>
      </c>
      <c r="S74" s="48"/>
    </row>
    <row r="75" spans="1:20" ht="15.75" thickBot="1" x14ac:dyDescent="0.3">
      <c r="A75" s="297"/>
      <c r="B75" s="294"/>
      <c r="C75" s="229"/>
      <c r="D75" s="148"/>
      <c r="E75" s="36" t="s">
        <v>47</v>
      </c>
      <c r="F75" s="132"/>
      <c r="G75" s="132"/>
      <c r="H75" s="132"/>
      <c r="I75" s="132"/>
      <c r="J75" s="44">
        <v>0.14199999999999999</v>
      </c>
      <c r="K75" s="139"/>
      <c r="L75" s="138"/>
      <c r="M75" s="152"/>
      <c r="N75" s="168"/>
      <c r="O75" s="158"/>
      <c r="P75" s="161"/>
      <c r="Q75" s="164"/>
      <c r="R75" s="39" t="s">
        <v>174</v>
      </c>
      <c r="S75" s="49"/>
    </row>
    <row r="76" spans="1:20" x14ac:dyDescent="0.25">
      <c r="A76" s="297"/>
      <c r="B76" s="293" t="s">
        <v>59</v>
      </c>
      <c r="C76" s="227" t="s">
        <v>43</v>
      </c>
      <c r="D76" s="146" t="s">
        <v>44</v>
      </c>
      <c r="E76" s="26" t="s">
        <v>45</v>
      </c>
      <c r="F76" s="27">
        <v>55.6</v>
      </c>
      <c r="G76" s="27">
        <v>1.8</v>
      </c>
      <c r="H76" s="27">
        <f>F76/G76</f>
        <v>30.888888888888889</v>
      </c>
      <c r="I76" s="291">
        <f>F76*G76</f>
        <v>100.08</v>
      </c>
      <c r="J76" s="42"/>
      <c r="K76" s="28">
        <f>I76/'May 2019 Testing'!$C$22</f>
        <v>0.39365407834701471</v>
      </c>
      <c r="L76" s="28">
        <v>0.3926</v>
      </c>
      <c r="M76" s="150">
        <v>0.4</v>
      </c>
      <c r="N76" s="166">
        <v>-8</v>
      </c>
      <c r="O76" s="156">
        <v>20</v>
      </c>
      <c r="P76" s="159">
        <v>400</v>
      </c>
      <c r="Q76" s="162">
        <v>10</v>
      </c>
      <c r="R76" s="29" t="s">
        <v>174</v>
      </c>
      <c r="S76" s="47"/>
      <c r="T76" t="s">
        <v>201</v>
      </c>
    </row>
    <row r="77" spans="1:20" x14ac:dyDescent="0.25">
      <c r="A77" s="297"/>
      <c r="B77" s="294"/>
      <c r="C77" s="228"/>
      <c r="D77" s="147"/>
      <c r="E77" s="30" t="s">
        <v>46</v>
      </c>
      <c r="F77" s="131">
        <v>55.5</v>
      </c>
      <c r="G77" s="131">
        <v>2.02</v>
      </c>
      <c r="H77" s="131">
        <f>F77/G77</f>
        <v>27.475247524752476</v>
      </c>
      <c r="I77" s="271">
        <f t="shared" si="25"/>
        <v>112.11</v>
      </c>
      <c r="J77" s="43"/>
      <c r="K77" s="135">
        <f>(I77/2)/'May 2019 Testing'!$G$22</f>
        <v>0.11943013576748802</v>
      </c>
      <c r="L77" s="133">
        <v>0.1196</v>
      </c>
      <c r="M77" s="151"/>
      <c r="N77" s="167"/>
      <c r="O77" s="157"/>
      <c r="P77" s="160"/>
      <c r="Q77" s="163"/>
      <c r="R77" s="33" t="s">
        <v>174</v>
      </c>
      <c r="S77" s="48"/>
      <c r="T77" t="s">
        <v>203</v>
      </c>
    </row>
    <row r="78" spans="1:20" x14ac:dyDescent="0.25">
      <c r="A78" s="297"/>
      <c r="B78" s="294"/>
      <c r="C78" s="228"/>
      <c r="D78" s="149"/>
      <c r="E78" s="34" t="s">
        <v>47</v>
      </c>
      <c r="F78" s="137"/>
      <c r="G78" s="137"/>
      <c r="H78" s="137"/>
      <c r="I78" s="272"/>
      <c r="J78" s="43"/>
      <c r="K78" s="136"/>
      <c r="L78" s="134"/>
      <c r="M78" s="151"/>
      <c r="N78" s="167"/>
      <c r="O78" s="157"/>
      <c r="P78" s="160"/>
      <c r="Q78" s="163"/>
      <c r="R78" s="33" t="s">
        <v>174</v>
      </c>
      <c r="S78" s="48"/>
      <c r="T78" t="s">
        <v>204</v>
      </c>
    </row>
    <row r="79" spans="1:20" x14ac:dyDescent="0.25">
      <c r="A79" s="297"/>
      <c r="B79" s="294"/>
      <c r="C79" s="228"/>
      <c r="D79" s="165" t="s">
        <v>48</v>
      </c>
      <c r="E79" s="30" t="s">
        <v>45</v>
      </c>
      <c r="F79" s="35">
        <v>55.4</v>
      </c>
      <c r="G79" s="31">
        <v>1.75</v>
      </c>
      <c r="H79" s="31">
        <f>F79/G79</f>
        <v>31.657142857142855</v>
      </c>
      <c r="I79" s="128">
        <f t="shared" ref="I79:I80" si="28">F79*G79</f>
        <v>96.95</v>
      </c>
      <c r="J79" s="43"/>
      <c r="K79" s="32">
        <f>I79/'May 2019 Testing'!$C$22</f>
        <v>0.3813425549135</v>
      </c>
      <c r="L79" s="32">
        <v>0.38</v>
      </c>
      <c r="M79" s="151"/>
      <c r="N79" s="167"/>
      <c r="O79" s="157"/>
      <c r="P79" s="160"/>
      <c r="Q79" s="163"/>
      <c r="R79" s="33" t="s">
        <v>174</v>
      </c>
      <c r="S79" s="48"/>
    </row>
    <row r="80" spans="1:20" x14ac:dyDescent="0.25">
      <c r="A80" s="297"/>
      <c r="B80" s="294"/>
      <c r="C80" s="228"/>
      <c r="D80" s="147"/>
      <c r="E80" s="30" t="s">
        <v>46</v>
      </c>
      <c r="F80" s="131">
        <v>55.6</v>
      </c>
      <c r="G80" s="131">
        <v>2.02</v>
      </c>
      <c r="H80" s="131">
        <f>F80/G80</f>
        <v>27.524752475247524</v>
      </c>
      <c r="I80" s="271">
        <f t="shared" si="28"/>
        <v>112.312</v>
      </c>
      <c r="J80" s="43"/>
      <c r="K80" s="135">
        <f>(I80/2)/'May 2019 Testing'!$G$22</f>
        <v>0.11964532520130332</v>
      </c>
      <c r="L80" s="133">
        <v>0.1198</v>
      </c>
      <c r="M80" s="151"/>
      <c r="N80" s="167"/>
      <c r="O80" s="157"/>
      <c r="P80" s="160"/>
      <c r="Q80" s="163"/>
      <c r="R80" s="33" t="s">
        <v>174</v>
      </c>
      <c r="S80" s="48"/>
    </row>
    <row r="81" spans="1:20" ht="15.75" thickBot="1" x14ac:dyDescent="0.3">
      <c r="A81" s="297"/>
      <c r="B81" s="294"/>
      <c r="C81" s="229"/>
      <c r="D81" s="148"/>
      <c r="E81" s="36" t="s">
        <v>47</v>
      </c>
      <c r="F81" s="132"/>
      <c r="G81" s="132"/>
      <c r="H81" s="132"/>
      <c r="I81" s="273"/>
      <c r="J81" s="44"/>
      <c r="K81" s="139"/>
      <c r="L81" s="138"/>
      <c r="M81" s="152"/>
      <c r="N81" s="168"/>
      <c r="O81" s="158"/>
      <c r="P81" s="161"/>
      <c r="Q81" s="164"/>
      <c r="R81" s="39" t="s">
        <v>174</v>
      </c>
      <c r="S81" s="49"/>
    </row>
    <row r="82" spans="1:20" ht="15.75" customHeight="1" x14ac:dyDescent="0.25">
      <c r="A82" s="297"/>
      <c r="B82" s="293" t="s">
        <v>60</v>
      </c>
      <c r="C82" s="227" t="s">
        <v>43</v>
      </c>
      <c r="D82" s="146" t="s">
        <v>44</v>
      </c>
      <c r="E82" s="26" t="s">
        <v>45</v>
      </c>
      <c r="F82" s="27">
        <v>57.5</v>
      </c>
      <c r="G82" s="27">
        <v>1.84</v>
      </c>
      <c r="H82" s="27">
        <f>F82/G82</f>
        <v>31.25</v>
      </c>
      <c r="I82" s="291">
        <f>F82*G82</f>
        <v>105.80000000000001</v>
      </c>
      <c r="J82" s="42"/>
      <c r="K82" s="28">
        <f>I82/'May 2019 Testing'!$C$22</f>
        <v>0.41615309241720788</v>
      </c>
      <c r="L82" s="28">
        <v>0.41599999999999998</v>
      </c>
      <c r="M82" s="150">
        <v>0.4</v>
      </c>
      <c r="N82" s="166">
        <v>-8</v>
      </c>
      <c r="O82" s="156">
        <v>20</v>
      </c>
      <c r="P82" s="159">
        <v>400</v>
      </c>
      <c r="Q82" s="162">
        <v>10</v>
      </c>
      <c r="R82" s="29" t="s">
        <v>174</v>
      </c>
      <c r="S82" s="47"/>
      <c r="T82" t="s">
        <v>201</v>
      </c>
    </row>
    <row r="83" spans="1:20" x14ac:dyDescent="0.25">
      <c r="A83" s="297"/>
      <c r="B83" s="294"/>
      <c r="C83" s="228"/>
      <c r="D83" s="147"/>
      <c r="E83" s="30" t="s">
        <v>46</v>
      </c>
      <c r="F83" s="131">
        <v>57.5</v>
      </c>
      <c r="G83" s="131">
        <v>2.09</v>
      </c>
      <c r="H83" s="131">
        <f>F83/G83</f>
        <v>27.511961722488039</v>
      </c>
      <c r="I83" s="271">
        <f t="shared" ref="I83" si="29">F83*G83</f>
        <v>120.175</v>
      </c>
      <c r="J83" s="43"/>
      <c r="K83" s="135">
        <f>(I83/2)/'May 2019 Testing'!$G$22</f>
        <v>0.12802173370669764</v>
      </c>
      <c r="L83" s="133">
        <v>0.128</v>
      </c>
      <c r="M83" s="151"/>
      <c r="N83" s="167"/>
      <c r="O83" s="157"/>
      <c r="P83" s="160"/>
      <c r="Q83" s="163"/>
      <c r="R83" s="33" t="s">
        <v>174</v>
      </c>
      <c r="S83" s="48"/>
      <c r="T83" t="s">
        <v>205</v>
      </c>
    </row>
    <row r="84" spans="1:20" x14ac:dyDescent="0.25">
      <c r="A84" s="297"/>
      <c r="B84" s="294"/>
      <c r="C84" s="228"/>
      <c r="D84" s="149"/>
      <c r="E84" s="34" t="s">
        <v>47</v>
      </c>
      <c r="F84" s="137"/>
      <c r="G84" s="137"/>
      <c r="H84" s="137"/>
      <c r="I84" s="272"/>
      <c r="J84" s="43"/>
      <c r="K84" s="136"/>
      <c r="L84" s="134"/>
      <c r="M84" s="151"/>
      <c r="N84" s="167"/>
      <c r="O84" s="157"/>
      <c r="P84" s="160"/>
      <c r="Q84" s="163"/>
      <c r="R84" s="33" t="s">
        <v>174</v>
      </c>
      <c r="S84" s="48"/>
      <c r="T84" t="s">
        <v>206</v>
      </c>
    </row>
    <row r="85" spans="1:20" x14ac:dyDescent="0.25">
      <c r="A85" s="297"/>
      <c r="B85" s="294"/>
      <c r="C85" s="228"/>
      <c r="D85" s="165" t="s">
        <v>48</v>
      </c>
      <c r="E85" s="30" t="s">
        <v>45</v>
      </c>
      <c r="F85" s="35">
        <v>57.7</v>
      </c>
      <c r="G85" s="31">
        <v>1.84</v>
      </c>
      <c r="H85" s="31">
        <f>F85/G85</f>
        <v>31.358695652173914</v>
      </c>
      <c r="I85" s="128">
        <f t="shared" ref="I85:I86" si="30">F85*G85</f>
        <v>106.16800000000001</v>
      </c>
      <c r="J85" s="43"/>
      <c r="K85" s="32">
        <f>I85/'May 2019 Testing'!$C$22</f>
        <v>0.41760058143431117</v>
      </c>
      <c r="L85" s="32">
        <v>0.41699999999999998</v>
      </c>
      <c r="M85" s="151"/>
      <c r="N85" s="167"/>
      <c r="O85" s="157"/>
      <c r="P85" s="160"/>
      <c r="Q85" s="163"/>
      <c r="R85" s="33" t="s">
        <v>174</v>
      </c>
      <c r="S85" s="48"/>
      <c r="T85" t="s">
        <v>207</v>
      </c>
    </row>
    <row r="86" spans="1:20" x14ac:dyDescent="0.25">
      <c r="A86" s="297"/>
      <c r="B86" s="294"/>
      <c r="C86" s="228"/>
      <c r="D86" s="147"/>
      <c r="E86" s="30" t="s">
        <v>46</v>
      </c>
      <c r="F86" s="131">
        <v>57.5</v>
      </c>
      <c r="G86" s="131">
        <v>2.12</v>
      </c>
      <c r="H86" s="131">
        <f>F86/G86</f>
        <v>27.122641509433961</v>
      </c>
      <c r="I86" s="271">
        <f t="shared" si="30"/>
        <v>121.9</v>
      </c>
      <c r="J86" s="43"/>
      <c r="K86" s="135">
        <f>(I86/2)/'May 2019 Testing'!$G$22</f>
        <v>0.12985936624794212</v>
      </c>
      <c r="L86" s="133">
        <v>0.13</v>
      </c>
      <c r="M86" s="151"/>
      <c r="N86" s="167"/>
      <c r="O86" s="157"/>
      <c r="P86" s="160"/>
      <c r="Q86" s="163"/>
      <c r="R86" s="33" t="s">
        <v>174</v>
      </c>
      <c r="S86" s="48"/>
    </row>
    <row r="87" spans="1:20" ht="15.75" thickBot="1" x14ac:dyDescent="0.3">
      <c r="A87" s="297"/>
      <c r="B87" s="294"/>
      <c r="C87" s="229"/>
      <c r="D87" s="148"/>
      <c r="E87" s="36" t="s">
        <v>47</v>
      </c>
      <c r="F87" s="132"/>
      <c r="G87" s="132"/>
      <c r="H87" s="132"/>
      <c r="I87" s="273"/>
      <c r="J87" s="44"/>
      <c r="K87" s="139"/>
      <c r="L87" s="138"/>
      <c r="M87" s="152"/>
      <c r="N87" s="168"/>
      <c r="O87" s="158"/>
      <c r="P87" s="161"/>
      <c r="Q87" s="164"/>
      <c r="R87" s="39" t="s">
        <v>174</v>
      </c>
      <c r="S87" s="49"/>
    </row>
    <row r="88" spans="1:20" x14ac:dyDescent="0.25">
      <c r="A88" s="297"/>
      <c r="B88" s="293" t="s">
        <v>61</v>
      </c>
      <c r="C88" s="227" t="s">
        <v>43</v>
      </c>
      <c r="D88" s="146" t="s">
        <v>44</v>
      </c>
      <c r="E88" s="26" t="s">
        <v>45</v>
      </c>
      <c r="F88" s="27">
        <v>80.599999999999994</v>
      </c>
      <c r="G88" s="27">
        <v>2.59</v>
      </c>
      <c r="H88" s="27">
        <f>F88/G88</f>
        <v>31.119691119691119</v>
      </c>
      <c r="I88" s="291">
        <f>F88*G88</f>
        <v>208.75399999999996</v>
      </c>
      <c r="J88" s="42"/>
      <c r="K88" s="28">
        <f>I88/'May 2019 Testing'!$C$22</f>
        <v>0.82111174531627396</v>
      </c>
      <c r="L88" s="28">
        <v>0.82</v>
      </c>
      <c r="M88" s="150">
        <v>0.4</v>
      </c>
      <c r="N88" s="166">
        <v>-8</v>
      </c>
      <c r="O88" s="156">
        <v>20</v>
      </c>
      <c r="P88" s="159">
        <v>400</v>
      </c>
      <c r="Q88" s="162">
        <v>10</v>
      </c>
      <c r="R88" s="29" t="s">
        <v>184</v>
      </c>
      <c r="S88" s="47"/>
      <c r="T88" t="s">
        <v>208</v>
      </c>
    </row>
    <row r="89" spans="1:20" x14ac:dyDescent="0.25">
      <c r="A89" s="297"/>
      <c r="B89" s="294"/>
      <c r="C89" s="228"/>
      <c r="D89" s="147"/>
      <c r="E89" s="30" t="s">
        <v>46</v>
      </c>
      <c r="F89" s="131">
        <v>80.099999999999994</v>
      </c>
      <c r="G89" s="131">
        <v>2.85</v>
      </c>
      <c r="H89" s="131">
        <f>F89/G89</f>
        <v>28.105263157894733</v>
      </c>
      <c r="I89" s="271">
        <f t="shared" ref="I89" si="31">F89*G89</f>
        <v>228.285</v>
      </c>
      <c r="J89" s="43"/>
      <c r="K89" s="135">
        <f>(I89/2)/'May 2019 Testing'!$G$22</f>
        <v>0.24319069256695214</v>
      </c>
      <c r="L89" s="133">
        <v>0.24299999999999999</v>
      </c>
      <c r="M89" s="151"/>
      <c r="N89" s="167"/>
      <c r="O89" s="157"/>
      <c r="P89" s="160"/>
      <c r="Q89" s="163"/>
      <c r="R89" s="33" t="s">
        <v>184</v>
      </c>
      <c r="S89" s="48"/>
      <c r="T89" t="s">
        <v>209</v>
      </c>
    </row>
    <row r="90" spans="1:20" x14ac:dyDescent="0.25">
      <c r="A90" s="297"/>
      <c r="B90" s="294"/>
      <c r="C90" s="228"/>
      <c r="D90" s="149"/>
      <c r="E90" s="34" t="s">
        <v>47</v>
      </c>
      <c r="F90" s="137"/>
      <c r="G90" s="137"/>
      <c r="H90" s="137"/>
      <c r="I90" s="272"/>
      <c r="J90" s="43"/>
      <c r="K90" s="136"/>
      <c r="L90" s="134"/>
      <c r="M90" s="151"/>
      <c r="N90" s="167"/>
      <c r="O90" s="157"/>
      <c r="P90" s="160"/>
      <c r="Q90" s="163"/>
      <c r="R90" s="33" t="s">
        <v>184</v>
      </c>
      <c r="S90" s="48"/>
      <c r="T90" t="s">
        <v>210</v>
      </c>
    </row>
    <row r="91" spans="1:20" x14ac:dyDescent="0.25">
      <c r="A91" s="297"/>
      <c r="B91" s="294"/>
      <c r="C91" s="228"/>
      <c r="D91" s="165" t="s">
        <v>48</v>
      </c>
      <c r="E91" s="30" t="s">
        <v>45</v>
      </c>
      <c r="F91" s="35">
        <v>80.3</v>
      </c>
      <c r="G91" s="31">
        <v>2.54</v>
      </c>
      <c r="H91" s="31">
        <f>F91/G91</f>
        <v>31.614173228346456</v>
      </c>
      <c r="I91" s="128">
        <f t="shared" ref="I91:I92" si="32">F91*G91</f>
        <v>203.96199999999999</v>
      </c>
      <c r="J91" s="43"/>
      <c r="K91" s="32">
        <f>I91/'May 2019 Testing'!$C$22</f>
        <v>0.80226292094138507</v>
      </c>
      <c r="L91" s="32">
        <v>0.80100000000000005</v>
      </c>
      <c r="M91" s="151"/>
      <c r="N91" s="167"/>
      <c r="O91" s="157"/>
      <c r="P91" s="160"/>
      <c r="Q91" s="163"/>
      <c r="R91" s="33" t="s">
        <v>184</v>
      </c>
      <c r="S91" s="48"/>
      <c r="T91" t="s">
        <v>211</v>
      </c>
    </row>
    <row r="92" spans="1:20" x14ac:dyDescent="0.25">
      <c r="A92" s="297"/>
      <c r="B92" s="294"/>
      <c r="C92" s="228"/>
      <c r="D92" s="147"/>
      <c r="E92" s="30" t="s">
        <v>46</v>
      </c>
      <c r="F92" s="131">
        <v>80.400000000000006</v>
      </c>
      <c r="G92" s="131">
        <v>2.91</v>
      </c>
      <c r="H92" s="131">
        <f>F92/G92</f>
        <v>27.628865979381445</v>
      </c>
      <c r="I92" s="271">
        <f t="shared" si="32"/>
        <v>233.96400000000003</v>
      </c>
      <c r="J92" s="43"/>
      <c r="K92" s="135">
        <f>(I92/2)/'May 2019 Testing'!$G$22</f>
        <v>0.249240498480997</v>
      </c>
      <c r="L92" s="133">
        <v>0.249</v>
      </c>
      <c r="M92" s="151"/>
      <c r="N92" s="167"/>
      <c r="O92" s="157"/>
      <c r="P92" s="160"/>
      <c r="Q92" s="163"/>
      <c r="R92" s="33" t="s">
        <v>184</v>
      </c>
      <c r="S92" s="48"/>
    </row>
    <row r="93" spans="1:20" ht="15.75" thickBot="1" x14ac:dyDescent="0.3">
      <c r="A93" s="297"/>
      <c r="B93" s="294"/>
      <c r="C93" s="229"/>
      <c r="D93" s="148"/>
      <c r="E93" s="36" t="s">
        <v>47</v>
      </c>
      <c r="F93" s="132"/>
      <c r="G93" s="132"/>
      <c r="H93" s="132"/>
      <c r="I93" s="273"/>
      <c r="J93" s="44"/>
      <c r="K93" s="139"/>
      <c r="L93" s="138"/>
      <c r="M93" s="152"/>
      <c r="N93" s="168"/>
      <c r="O93" s="158"/>
      <c r="P93" s="161"/>
      <c r="Q93" s="164"/>
      <c r="R93" s="39" t="s">
        <v>184</v>
      </c>
      <c r="S93" s="49"/>
    </row>
    <row r="94" spans="1:20" x14ac:dyDescent="0.25">
      <c r="A94" s="297"/>
      <c r="B94" s="293" t="s">
        <v>62</v>
      </c>
      <c r="C94" s="227" t="s">
        <v>43</v>
      </c>
      <c r="D94" s="146" t="s">
        <v>44</v>
      </c>
      <c r="E94" s="26" t="s">
        <v>45</v>
      </c>
      <c r="F94" s="27">
        <v>70.599999999999994</v>
      </c>
      <c r="G94" s="27">
        <v>2.2599999999999998</v>
      </c>
      <c r="H94" s="27">
        <f>F94/G94</f>
        <v>31.238938053097346</v>
      </c>
      <c r="I94" s="291">
        <f>F94*G94</f>
        <v>159.55599999999998</v>
      </c>
      <c r="J94" s="42"/>
      <c r="K94" s="28">
        <f>I94/'May 2019 Testing'!$C$22</f>
        <v>0.62759662394820426</v>
      </c>
      <c r="L94" s="28">
        <v>0.627</v>
      </c>
      <c r="M94" s="150">
        <v>0.4</v>
      </c>
      <c r="N94" s="166">
        <v>-8</v>
      </c>
      <c r="O94" s="156">
        <v>20</v>
      </c>
      <c r="P94" s="159">
        <v>400</v>
      </c>
      <c r="Q94" s="162">
        <v>10</v>
      </c>
      <c r="R94" s="29" t="s">
        <v>184</v>
      </c>
      <c r="S94" s="47"/>
      <c r="T94" t="s">
        <v>208</v>
      </c>
    </row>
    <row r="95" spans="1:20" x14ac:dyDescent="0.25">
      <c r="A95" s="297"/>
      <c r="B95" s="294"/>
      <c r="C95" s="228"/>
      <c r="D95" s="147"/>
      <c r="E95" s="30" t="s">
        <v>46</v>
      </c>
      <c r="F95" s="131">
        <v>70</v>
      </c>
      <c r="G95" s="131">
        <v>2.48</v>
      </c>
      <c r="H95" s="131">
        <f>F95/G95</f>
        <v>28.225806451612904</v>
      </c>
      <c r="I95" s="271">
        <f t="shared" ref="I95" si="33">F95*G95</f>
        <v>173.6</v>
      </c>
      <c r="J95" s="43"/>
      <c r="K95" s="135">
        <f>(I95/2)/'May 2019 Testing'!$G$22</f>
        <v>0.18493507777393561</v>
      </c>
      <c r="L95" s="133">
        <v>0.185</v>
      </c>
      <c r="M95" s="151"/>
      <c r="N95" s="167"/>
      <c r="O95" s="157"/>
      <c r="P95" s="160"/>
      <c r="Q95" s="163"/>
      <c r="R95" s="33" t="s">
        <v>184</v>
      </c>
      <c r="S95" s="48"/>
      <c r="T95" t="s">
        <v>212</v>
      </c>
    </row>
    <row r="96" spans="1:20" x14ac:dyDescent="0.25">
      <c r="A96" s="297"/>
      <c r="B96" s="294"/>
      <c r="C96" s="228"/>
      <c r="D96" s="149"/>
      <c r="E96" s="34" t="s">
        <v>47</v>
      </c>
      <c r="F96" s="137"/>
      <c r="G96" s="137"/>
      <c r="H96" s="137"/>
      <c r="I96" s="272"/>
      <c r="J96" s="43"/>
      <c r="K96" s="136"/>
      <c r="L96" s="134"/>
      <c r="M96" s="151"/>
      <c r="N96" s="167"/>
      <c r="O96" s="157"/>
      <c r="P96" s="160"/>
      <c r="Q96" s="163"/>
      <c r="R96" s="33" t="s">
        <v>184</v>
      </c>
      <c r="S96" s="48"/>
    </row>
    <row r="97" spans="1:20" x14ac:dyDescent="0.25">
      <c r="A97" s="297"/>
      <c r="B97" s="294"/>
      <c r="C97" s="228"/>
      <c r="D97" s="165" t="s">
        <v>48</v>
      </c>
      <c r="E97" s="30" t="s">
        <v>45</v>
      </c>
      <c r="F97" s="35">
        <v>70.5</v>
      </c>
      <c r="G97" s="31">
        <v>2.21</v>
      </c>
      <c r="H97" s="31">
        <f>F97/G97</f>
        <v>31.900452488687783</v>
      </c>
      <c r="I97" s="128">
        <f t="shared" ref="I97:I98" si="34">F97*G97</f>
        <v>155.80500000000001</v>
      </c>
      <c r="J97" s="43"/>
      <c r="K97" s="32">
        <f>I97/'May 2019 Testing'!$C$22</f>
        <v>0.61284246279832766</v>
      </c>
      <c r="L97" s="32">
        <v>0.61299999999999999</v>
      </c>
      <c r="M97" s="151"/>
      <c r="N97" s="167"/>
      <c r="O97" s="157"/>
      <c r="P97" s="160"/>
      <c r="Q97" s="163"/>
      <c r="R97" s="33" t="s">
        <v>184</v>
      </c>
      <c r="S97" s="48"/>
    </row>
    <row r="98" spans="1:20" x14ac:dyDescent="0.25">
      <c r="A98" s="297"/>
      <c r="B98" s="294"/>
      <c r="C98" s="228"/>
      <c r="D98" s="147"/>
      <c r="E98" s="30" t="s">
        <v>46</v>
      </c>
      <c r="F98" s="131">
        <v>70.3</v>
      </c>
      <c r="G98" s="131">
        <v>2.58</v>
      </c>
      <c r="H98" s="131">
        <f>F98/G98</f>
        <v>27.248062015503873</v>
      </c>
      <c r="I98" s="271">
        <f t="shared" si="34"/>
        <v>181.374</v>
      </c>
      <c r="J98" s="43"/>
      <c r="K98" s="135">
        <f>(I98/2)/'May 2019 Testing'!$G$22</f>
        <v>0.193216675093144</v>
      </c>
      <c r="L98" s="133">
        <v>0.193</v>
      </c>
      <c r="M98" s="151"/>
      <c r="N98" s="167"/>
      <c r="O98" s="157"/>
      <c r="P98" s="160"/>
      <c r="Q98" s="163"/>
      <c r="R98" s="33" t="s">
        <v>184</v>
      </c>
      <c r="S98" s="48"/>
    </row>
    <row r="99" spans="1:20" ht="15.75" thickBot="1" x14ac:dyDescent="0.3">
      <c r="A99" s="297"/>
      <c r="B99" s="294"/>
      <c r="C99" s="229"/>
      <c r="D99" s="148"/>
      <c r="E99" s="36" t="s">
        <v>47</v>
      </c>
      <c r="F99" s="132"/>
      <c r="G99" s="132"/>
      <c r="H99" s="132"/>
      <c r="I99" s="273"/>
      <c r="J99" s="44"/>
      <c r="K99" s="139"/>
      <c r="L99" s="138"/>
      <c r="M99" s="152"/>
      <c r="N99" s="168"/>
      <c r="O99" s="158"/>
      <c r="P99" s="161"/>
      <c r="Q99" s="164"/>
      <c r="R99" s="39" t="s">
        <v>184</v>
      </c>
      <c r="S99" s="49"/>
    </row>
    <row r="100" spans="1:20" x14ac:dyDescent="0.25">
      <c r="A100" s="297"/>
      <c r="B100" s="293" t="s">
        <v>114</v>
      </c>
      <c r="C100" s="296" t="s">
        <v>76</v>
      </c>
      <c r="D100" s="146" t="s">
        <v>44</v>
      </c>
      <c r="E100" s="26" t="s">
        <v>45</v>
      </c>
      <c r="F100" s="27">
        <v>0</v>
      </c>
      <c r="G100" s="27">
        <v>0</v>
      </c>
      <c r="H100" s="27">
        <v>0</v>
      </c>
      <c r="I100" s="291">
        <f>F100*G100</f>
        <v>0</v>
      </c>
      <c r="J100" s="42"/>
      <c r="K100" s="28">
        <f>I100/'May 2019 Testing'!$C$22</f>
        <v>0</v>
      </c>
      <c r="L100" s="28">
        <v>0</v>
      </c>
      <c r="M100" s="150">
        <v>0.4</v>
      </c>
      <c r="N100" s="166">
        <v>-8</v>
      </c>
      <c r="O100" s="156">
        <v>20</v>
      </c>
      <c r="P100" s="159">
        <v>400</v>
      </c>
      <c r="Q100" s="162">
        <v>10</v>
      </c>
      <c r="R100" s="140" t="s">
        <v>69</v>
      </c>
      <c r="S100" s="47" t="s">
        <v>218</v>
      </c>
      <c r="T100" t="s">
        <v>215</v>
      </c>
    </row>
    <row r="101" spans="1:20" x14ac:dyDescent="0.25">
      <c r="A101" s="297"/>
      <c r="B101" s="294"/>
      <c r="C101" s="228"/>
      <c r="D101" s="147"/>
      <c r="E101" s="30" t="s">
        <v>46</v>
      </c>
      <c r="F101" s="131">
        <v>0</v>
      </c>
      <c r="G101" s="131">
        <v>0</v>
      </c>
      <c r="H101" s="131">
        <v>0</v>
      </c>
      <c r="I101" s="271">
        <f t="shared" ref="I101" si="35">F101*G101</f>
        <v>0</v>
      </c>
      <c r="J101" s="43"/>
      <c r="K101" s="135">
        <f>(I101/2)/'May 2019 Testing'!$G$22</f>
        <v>0</v>
      </c>
      <c r="L101" s="133">
        <v>0</v>
      </c>
      <c r="M101" s="151"/>
      <c r="N101" s="167"/>
      <c r="O101" s="157"/>
      <c r="P101" s="160"/>
      <c r="Q101" s="163"/>
      <c r="R101" s="141"/>
      <c r="S101" s="48"/>
      <c r="T101" t="s">
        <v>213</v>
      </c>
    </row>
    <row r="102" spans="1:20" x14ac:dyDescent="0.25">
      <c r="A102" s="297"/>
      <c r="B102" s="294"/>
      <c r="C102" s="228"/>
      <c r="D102" s="149"/>
      <c r="E102" s="34" t="s">
        <v>47</v>
      </c>
      <c r="F102" s="137"/>
      <c r="G102" s="137"/>
      <c r="H102" s="137"/>
      <c r="I102" s="272"/>
      <c r="J102" s="43"/>
      <c r="K102" s="136"/>
      <c r="L102" s="134"/>
      <c r="M102" s="151"/>
      <c r="N102" s="167"/>
      <c r="O102" s="157"/>
      <c r="P102" s="160"/>
      <c r="Q102" s="163"/>
      <c r="R102" s="141"/>
      <c r="S102" s="48"/>
      <c r="T102" t="s">
        <v>216</v>
      </c>
    </row>
    <row r="103" spans="1:20" x14ac:dyDescent="0.25">
      <c r="A103" s="297"/>
      <c r="B103" s="294"/>
      <c r="C103" s="228"/>
      <c r="D103" s="165" t="s">
        <v>48</v>
      </c>
      <c r="E103" s="30" t="s">
        <v>45</v>
      </c>
      <c r="F103" s="35">
        <v>0</v>
      </c>
      <c r="G103" s="31">
        <v>0</v>
      </c>
      <c r="H103" s="31">
        <v>0</v>
      </c>
      <c r="I103" s="128">
        <f t="shared" ref="I103:I104" si="36">F103*G103</f>
        <v>0</v>
      </c>
      <c r="J103" s="43"/>
      <c r="K103" s="32">
        <f>I103/'May 2019 Testing'!$C$22</f>
        <v>0</v>
      </c>
      <c r="L103" s="32">
        <v>0</v>
      </c>
      <c r="M103" s="151"/>
      <c r="N103" s="167"/>
      <c r="O103" s="157"/>
      <c r="P103" s="160"/>
      <c r="Q103" s="163"/>
      <c r="R103" s="141"/>
      <c r="S103" s="48" t="s">
        <v>218</v>
      </c>
      <c r="T103" t="s">
        <v>217</v>
      </c>
    </row>
    <row r="104" spans="1:20" x14ac:dyDescent="0.25">
      <c r="A104" s="297"/>
      <c r="B104" s="294"/>
      <c r="C104" s="228"/>
      <c r="D104" s="147"/>
      <c r="E104" s="30" t="s">
        <v>46</v>
      </c>
      <c r="F104" s="131">
        <v>0</v>
      </c>
      <c r="G104" s="131">
        <v>0</v>
      </c>
      <c r="H104" s="131">
        <v>0</v>
      </c>
      <c r="I104" s="271">
        <f t="shared" si="36"/>
        <v>0</v>
      </c>
      <c r="J104" s="43"/>
      <c r="K104" s="135">
        <f>(I104/2)/'May 2019 Testing'!$G$22</f>
        <v>0</v>
      </c>
      <c r="L104" s="133">
        <v>0</v>
      </c>
      <c r="M104" s="151"/>
      <c r="N104" s="167"/>
      <c r="O104" s="157"/>
      <c r="P104" s="160"/>
      <c r="Q104" s="163"/>
      <c r="R104" s="141"/>
      <c r="S104" s="48"/>
    </row>
    <row r="105" spans="1:20" ht="15.75" thickBot="1" x14ac:dyDescent="0.3">
      <c r="A105" s="297"/>
      <c r="B105" s="295"/>
      <c r="C105" s="229"/>
      <c r="D105" s="148"/>
      <c r="E105" s="36" t="s">
        <v>47</v>
      </c>
      <c r="F105" s="132"/>
      <c r="G105" s="132"/>
      <c r="H105" s="132"/>
      <c r="I105" s="273"/>
      <c r="J105" s="44"/>
      <c r="K105" s="139"/>
      <c r="L105" s="138"/>
      <c r="M105" s="152"/>
      <c r="N105" s="168"/>
      <c r="O105" s="158"/>
      <c r="P105" s="161"/>
      <c r="Q105" s="164"/>
      <c r="R105" s="142"/>
      <c r="S105" s="49"/>
    </row>
    <row r="106" spans="1:20" ht="21.75" customHeight="1" thickBot="1" x14ac:dyDescent="0.3">
      <c r="B106" s="210" t="s">
        <v>52</v>
      </c>
      <c r="C106" s="211"/>
      <c r="D106" s="211"/>
      <c r="E106" s="211"/>
      <c r="F106" s="211"/>
      <c r="G106" s="211"/>
      <c r="H106" s="211"/>
      <c r="I106" s="211"/>
      <c r="J106" s="211"/>
      <c r="K106" s="211"/>
      <c r="L106" s="211"/>
      <c r="M106" s="211"/>
      <c r="N106" s="211"/>
      <c r="O106" s="211"/>
      <c r="P106" s="211"/>
      <c r="Q106" s="211"/>
      <c r="R106" s="211"/>
      <c r="S106" s="284"/>
    </row>
    <row r="107" spans="1:20" ht="30.75" customHeight="1" thickBot="1" x14ac:dyDescent="0.3">
      <c r="A107" s="299">
        <v>43725</v>
      </c>
      <c r="B107" s="17" t="s">
        <v>26</v>
      </c>
      <c r="C107" s="18" t="s">
        <v>27</v>
      </c>
      <c r="D107" s="18" t="s">
        <v>28</v>
      </c>
      <c r="E107" s="18" t="s">
        <v>29</v>
      </c>
      <c r="F107" s="19" t="s">
        <v>30</v>
      </c>
      <c r="G107" s="19" t="s">
        <v>31</v>
      </c>
      <c r="H107" s="20" t="s">
        <v>32</v>
      </c>
      <c r="I107" s="19" t="s">
        <v>33</v>
      </c>
      <c r="J107" s="20"/>
      <c r="K107" s="19" t="s">
        <v>118</v>
      </c>
      <c r="L107" s="20" t="s">
        <v>79</v>
      </c>
      <c r="M107" s="19" t="s">
        <v>35</v>
      </c>
      <c r="N107" s="21" t="s">
        <v>36</v>
      </c>
      <c r="O107" s="22" t="s">
        <v>37</v>
      </c>
      <c r="P107" s="23" t="s">
        <v>38</v>
      </c>
      <c r="Q107" s="24" t="s">
        <v>39</v>
      </c>
      <c r="R107" s="24" t="s">
        <v>40</v>
      </c>
      <c r="S107" s="25" t="s">
        <v>41</v>
      </c>
    </row>
    <row r="108" spans="1:20" x14ac:dyDescent="0.25">
      <c r="A108" s="238"/>
      <c r="B108" s="143" t="s">
        <v>115</v>
      </c>
      <c r="C108" s="214" t="s">
        <v>76</v>
      </c>
      <c r="D108" s="146" t="s">
        <v>44</v>
      </c>
      <c r="E108" s="26" t="s">
        <v>45</v>
      </c>
      <c r="F108" s="27">
        <v>0</v>
      </c>
      <c r="G108" s="27">
        <v>0</v>
      </c>
      <c r="H108" s="27">
        <v>0</v>
      </c>
      <c r="I108" s="27">
        <f>F108*G108</f>
        <v>0</v>
      </c>
      <c r="J108" s="42">
        <v>0.33400000000000002</v>
      </c>
      <c r="K108" s="57">
        <f>I108/'May 2019 Testing'!$C$22</f>
        <v>0</v>
      </c>
      <c r="L108" s="117">
        <v>0</v>
      </c>
      <c r="M108" s="187">
        <v>0.9</v>
      </c>
      <c r="N108" s="190">
        <v>-8</v>
      </c>
      <c r="O108" s="193">
        <v>35</v>
      </c>
      <c r="P108" s="159">
        <v>400</v>
      </c>
      <c r="Q108" s="162">
        <v>10</v>
      </c>
      <c r="R108" s="140" t="s">
        <v>69</v>
      </c>
      <c r="S108" s="47" t="s">
        <v>220</v>
      </c>
      <c r="T108" t="s">
        <v>215</v>
      </c>
    </row>
    <row r="109" spans="1:20" x14ac:dyDescent="0.25">
      <c r="A109" s="238"/>
      <c r="B109" s="144"/>
      <c r="C109" s="220"/>
      <c r="D109" s="147"/>
      <c r="E109" s="30" t="s">
        <v>46</v>
      </c>
      <c r="F109" s="31">
        <v>0</v>
      </c>
      <c r="G109" s="31">
        <v>0</v>
      </c>
      <c r="H109" s="31">
        <v>0</v>
      </c>
      <c r="I109" s="31">
        <f>F109*G109</f>
        <v>0</v>
      </c>
      <c r="J109" s="43">
        <v>9.9000000000000005E-2</v>
      </c>
      <c r="K109" s="58">
        <f>I109/'May 2019 Testing'!$G$22</f>
        <v>0</v>
      </c>
      <c r="L109" s="118">
        <v>0</v>
      </c>
      <c r="M109" s="188"/>
      <c r="N109" s="191"/>
      <c r="O109" s="194"/>
      <c r="P109" s="160"/>
      <c r="Q109" s="163"/>
      <c r="R109" s="141"/>
      <c r="S109" s="48"/>
      <c r="T109" t="s">
        <v>213</v>
      </c>
    </row>
    <row r="110" spans="1:20" x14ac:dyDescent="0.25">
      <c r="A110" s="238"/>
      <c r="B110" s="144"/>
      <c r="C110" s="220"/>
      <c r="D110" s="149"/>
      <c r="E110" s="34" t="s">
        <v>47</v>
      </c>
      <c r="F110" s="35">
        <v>0</v>
      </c>
      <c r="G110" s="31">
        <v>0</v>
      </c>
      <c r="H110" s="31">
        <v>0</v>
      </c>
      <c r="I110" s="31">
        <f t="shared" ref="I110:I115" si="37">F110*G110</f>
        <v>0</v>
      </c>
      <c r="J110" s="43">
        <v>9.9000000000000005E-2</v>
      </c>
      <c r="K110" s="58">
        <f>I110/'May 2019 Testing'!$G$22</f>
        <v>0</v>
      </c>
      <c r="L110" s="118">
        <v>0</v>
      </c>
      <c r="M110" s="188"/>
      <c r="N110" s="191"/>
      <c r="O110" s="194"/>
      <c r="P110" s="160"/>
      <c r="Q110" s="163"/>
      <c r="R110" s="141"/>
      <c r="S110" s="48"/>
      <c r="T110" t="s">
        <v>219</v>
      </c>
    </row>
    <row r="111" spans="1:20" x14ac:dyDescent="0.25">
      <c r="A111" s="238"/>
      <c r="B111" s="144"/>
      <c r="C111" s="220"/>
      <c r="D111" s="165" t="s">
        <v>48</v>
      </c>
      <c r="E111" s="30" t="s">
        <v>45</v>
      </c>
      <c r="F111" s="35">
        <v>0</v>
      </c>
      <c r="G111" s="31">
        <v>0</v>
      </c>
      <c r="H111" s="31">
        <v>0</v>
      </c>
      <c r="I111" s="31">
        <f t="shared" si="37"/>
        <v>0</v>
      </c>
      <c r="J111" s="43">
        <v>0.33400000000000002</v>
      </c>
      <c r="K111" s="58">
        <f>I111/'May 2019 Testing'!$C$22</f>
        <v>0</v>
      </c>
      <c r="L111" s="118">
        <v>0</v>
      </c>
      <c r="M111" s="188"/>
      <c r="N111" s="191"/>
      <c r="O111" s="194"/>
      <c r="P111" s="160"/>
      <c r="Q111" s="163"/>
      <c r="R111" s="141"/>
      <c r="S111" s="48" t="s">
        <v>220</v>
      </c>
      <c r="T111" t="s">
        <v>224</v>
      </c>
    </row>
    <row r="112" spans="1:20" x14ac:dyDescent="0.25">
      <c r="A112" s="238"/>
      <c r="B112" s="144"/>
      <c r="C112" s="220"/>
      <c r="D112" s="147"/>
      <c r="E112" s="30" t="s">
        <v>46</v>
      </c>
      <c r="F112" s="35">
        <v>0</v>
      </c>
      <c r="G112" s="31">
        <v>0</v>
      </c>
      <c r="H112" s="31">
        <v>0</v>
      </c>
      <c r="I112" s="31">
        <f t="shared" si="37"/>
        <v>0</v>
      </c>
      <c r="J112" s="43">
        <v>9.9000000000000005E-2</v>
      </c>
      <c r="K112" s="58">
        <f>I112/'May 2019 Testing'!$G$22</f>
        <v>0</v>
      </c>
      <c r="L112" s="118">
        <v>0</v>
      </c>
      <c r="M112" s="188"/>
      <c r="N112" s="191"/>
      <c r="O112" s="194"/>
      <c r="P112" s="160"/>
      <c r="Q112" s="163"/>
      <c r="R112" s="141"/>
      <c r="S112" s="48"/>
    </row>
    <row r="113" spans="1:20" ht="15.75" thickBot="1" x14ac:dyDescent="0.3">
      <c r="A113" s="238"/>
      <c r="B113" s="145"/>
      <c r="C113" s="221"/>
      <c r="D113" s="148"/>
      <c r="E113" s="36" t="s">
        <v>47</v>
      </c>
      <c r="F113" s="37">
        <v>0</v>
      </c>
      <c r="G113" s="38">
        <v>0</v>
      </c>
      <c r="H113" s="38">
        <v>0</v>
      </c>
      <c r="I113" s="38">
        <f t="shared" si="37"/>
        <v>0</v>
      </c>
      <c r="J113" s="46">
        <v>9.9000000000000005E-2</v>
      </c>
      <c r="K113" s="63">
        <f>I113/'May 2019 Testing'!$G$22</f>
        <v>0</v>
      </c>
      <c r="L113" s="119">
        <v>0</v>
      </c>
      <c r="M113" s="189"/>
      <c r="N113" s="192"/>
      <c r="O113" s="195"/>
      <c r="P113" s="161"/>
      <c r="Q113" s="164"/>
      <c r="R113" s="142"/>
      <c r="S113" s="49"/>
    </row>
    <row r="114" spans="1:20" x14ac:dyDescent="0.25">
      <c r="A114" s="238"/>
      <c r="B114" s="285" t="s">
        <v>116</v>
      </c>
      <c r="C114" s="249" t="s">
        <v>43</v>
      </c>
      <c r="D114" s="249" t="s">
        <v>44</v>
      </c>
      <c r="E114" s="26" t="s">
        <v>45</v>
      </c>
      <c r="F114" s="27">
        <v>50.1</v>
      </c>
      <c r="G114" s="27">
        <v>1.61</v>
      </c>
      <c r="H114" s="27">
        <f t="shared" ref="H114:H115" si="38">F114/G114</f>
        <v>31.118012422360248</v>
      </c>
      <c r="I114" s="27">
        <f t="shared" si="37"/>
        <v>80.661000000000001</v>
      </c>
      <c r="J114" s="27">
        <v>0.33400000000000002</v>
      </c>
      <c r="K114" s="62">
        <f>I114/'May 2019 Testing'!$C$22</f>
        <v>0.31727149893633649</v>
      </c>
      <c r="L114" s="117">
        <v>0.317</v>
      </c>
      <c r="M114" s="188">
        <v>0.9</v>
      </c>
      <c r="N114" s="191">
        <v>-8</v>
      </c>
      <c r="O114" s="194">
        <v>35</v>
      </c>
      <c r="P114" s="207">
        <v>400</v>
      </c>
      <c r="Q114" s="208">
        <v>10</v>
      </c>
      <c r="R114" s="29" t="s">
        <v>174</v>
      </c>
      <c r="S114" s="51"/>
      <c r="T114" t="s">
        <v>208</v>
      </c>
    </row>
    <row r="115" spans="1:20" x14ac:dyDescent="0.25">
      <c r="A115" s="238"/>
      <c r="B115" s="286"/>
      <c r="C115" s="250"/>
      <c r="D115" s="250"/>
      <c r="E115" s="30" t="s">
        <v>46</v>
      </c>
      <c r="F115" s="274">
        <v>50.2</v>
      </c>
      <c r="G115" s="274">
        <v>1.79</v>
      </c>
      <c r="H115" s="274">
        <f t="shared" si="38"/>
        <v>28.044692737430168</v>
      </c>
      <c r="I115" s="274">
        <f t="shared" si="37"/>
        <v>89.858000000000004</v>
      </c>
      <c r="J115" s="83">
        <v>9.9000000000000005E-2</v>
      </c>
      <c r="K115" s="240">
        <f>(I115/2)/'May 2019 Testing'!$G$22</f>
        <v>9.5725208632547854E-2</v>
      </c>
      <c r="L115" s="276">
        <v>9.6000000000000002E-2</v>
      </c>
      <c r="M115" s="188"/>
      <c r="N115" s="191"/>
      <c r="O115" s="194"/>
      <c r="P115" s="160"/>
      <c r="Q115" s="163"/>
      <c r="R115" s="33" t="s">
        <v>174</v>
      </c>
      <c r="S115" s="48"/>
      <c r="T115" t="s">
        <v>221</v>
      </c>
    </row>
    <row r="116" spans="1:20" x14ac:dyDescent="0.25">
      <c r="A116" s="238"/>
      <c r="B116" s="286"/>
      <c r="C116" s="250"/>
      <c r="D116" s="250"/>
      <c r="E116" s="30" t="s">
        <v>47</v>
      </c>
      <c r="F116" s="274"/>
      <c r="G116" s="274"/>
      <c r="H116" s="274"/>
      <c r="I116" s="274"/>
      <c r="J116" s="83">
        <v>9.9000000000000005E-2</v>
      </c>
      <c r="K116" s="240"/>
      <c r="L116" s="276"/>
      <c r="M116" s="188"/>
      <c r="N116" s="191"/>
      <c r="O116" s="194"/>
      <c r="P116" s="160"/>
      <c r="Q116" s="163"/>
      <c r="R116" s="33" t="s">
        <v>174</v>
      </c>
      <c r="S116" s="48"/>
      <c r="T116" t="s">
        <v>222</v>
      </c>
    </row>
    <row r="117" spans="1:20" x14ac:dyDescent="0.25">
      <c r="A117" s="238"/>
      <c r="B117" s="286"/>
      <c r="C117" s="250"/>
      <c r="D117" s="250" t="s">
        <v>48</v>
      </c>
      <c r="E117" s="30" t="s">
        <v>45</v>
      </c>
      <c r="F117" s="31">
        <v>50.1</v>
      </c>
      <c r="G117" s="31">
        <v>1.61</v>
      </c>
      <c r="H117" s="31">
        <f t="shared" ref="H117:H118" si="39">F117/G117</f>
        <v>31.118012422360248</v>
      </c>
      <c r="I117" s="31">
        <f t="shared" ref="I117:I118" si="40">F117*G117</f>
        <v>80.661000000000001</v>
      </c>
      <c r="J117" s="31">
        <v>0.34</v>
      </c>
      <c r="K117" s="58">
        <f>I117/'May 2019 Testing'!$C$22</f>
        <v>0.31727149893633649</v>
      </c>
      <c r="L117" s="118">
        <v>0.316</v>
      </c>
      <c r="M117" s="188"/>
      <c r="N117" s="191"/>
      <c r="O117" s="194"/>
      <c r="P117" s="160"/>
      <c r="Q117" s="163"/>
      <c r="R117" s="33" t="s">
        <v>174</v>
      </c>
      <c r="S117" s="48"/>
      <c r="T117" t="s">
        <v>223</v>
      </c>
    </row>
    <row r="118" spans="1:20" x14ac:dyDescent="0.25">
      <c r="A118" s="238"/>
      <c r="B118" s="286"/>
      <c r="C118" s="250"/>
      <c r="D118" s="250"/>
      <c r="E118" s="30" t="s">
        <v>46</v>
      </c>
      <c r="F118" s="274">
        <v>50.2</v>
      </c>
      <c r="G118" s="274">
        <v>1.83</v>
      </c>
      <c r="H118" s="274">
        <f t="shared" si="39"/>
        <v>27.431693989071039</v>
      </c>
      <c r="I118" s="274">
        <f t="shared" si="40"/>
        <v>91.866000000000014</v>
      </c>
      <c r="J118" s="83">
        <v>9.9000000000000005E-2</v>
      </c>
      <c r="K118" s="240">
        <f>(I118/2)/'May 2019 Testing'!$G$22</f>
        <v>9.78643194399791E-2</v>
      </c>
      <c r="L118" s="276">
        <v>9.7000000000000003E-2</v>
      </c>
      <c r="M118" s="188"/>
      <c r="N118" s="191"/>
      <c r="O118" s="194"/>
      <c r="P118" s="160"/>
      <c r="Q118" s="163"/>
      <c r="R118" s="33" t="s">
        <v>174</v>
      </c>
      <c r="S118" s="48"/>
    </row>
    <row r="119" spans="1:20" ht="15.75" thickBot="1" x14ac:dyDescent="0.3">
      <c r="A119" s="238"/>
      <c r="B119" s="287"/>
      <c r="C119" s="251"/>
      <c r="D119" s="251"/>
      <c r="E119" s="120" t="s">
        <v>47</v>
      </c>
      <c r="F119" s="275"/>
      <c r="G119" s="275"/>
      <c r="H119" s="275"/>
      <c r="I119" s="275"/>
      <c r="J119" s="121">
        <v>9.9000000000000005E-2</v>
      </c>
      <c r="K119" s="245"/>
      <c r="L119" s="277"/>
      <c r="M119" s="189"/>
      <c r="N119" s="192"/>
      <c r="O119" s="195"/>
      <c r="P119" s="161"/>
      <c r="Q119" s="164"/>
      <c r="R119" s="39" t="s">
        <v>174</v>
      </c>
      <c r="S119" s="49"/>
    </row>
    <row r="120" spans="1:20" x14ac:dyDescent="0.25">
      <c r="A120" s="238"/>
      <c r="B120" s="143" t="s">
        <v>119</v>
      </c>
      <c r="C120" s="249" t="s">
        <v>43</v>
      </c>
      <c r="D120" s="249" t="s">
        <v>44</v>
      </c>
      <c r="E120" s="26" t="s">
        <v>45</v>
      </c>
      <c r="F120" s="27">
        <v>60.1</v>
      </c>
      <c r="G120" s="27">
        <v>1.93</v>
      </c>
      <c r="H120" s="27">
        <f t="shared" ref="H120:H121" si="41">F120/G120</f>
        <v>31.139896373056995</v>
      </c>
      <c r="I120" s="27">
        <f t="shared" ref="I120:I121" si="42">F120*G120</f>
        <v>115.99299999999999</v>
      </c>
      <c r="J120" s="27">
        <v>0.33400000000000002</v>
      </c>
      <c r="K120" s="62">
        <f>I120/'May 2019 Testing'!$C$22</f>
        <v>0.45624617815452917</v>
      </c>
      <c r="L120" s="117">
        <v>0.45700000000000002</v>
      </c>
      <c r="M120" s="187">
        <v>0.9</v>
      </c>
      <c r="N120" s="190">
        <v>-8</v>
      </c>
      <c r="O120" s="193">
        <v>35</v>
      </c>
      <c r="P120" s="159">
        <v>400</v>
      </c>
      <c r="Q120" s="162">
        <v>3</v>
      </c>
      <c r="R120" s="29" t="s">
        <v>174</v>
      </c>
      <c r="S120" s="47"/>
      <c r="T120" t="s">
        <v>225</v>
      </c>
    </row>
    <row r="121" spans="1:20" x14ac:dyDescent="0.25">
      <c r="A121" s="238"/>
      <c r="B121" s="144"/>
      <c r="C121" s="250"/>
      <c r="D121" s="250"/>
      <c r="E121" s="30" t="s">
        <v>46</v>
      </c>
      <c r="F121" s="274">
        <v>60.6</v>
      </c>
      <c r="G121" s="274">
        <v>2.16</v>
      </c>
      <c r="H121" s="274">
        <f t="shared" si="41"/>
        <v>28.055555555555554</v>
      </c>
      <c r="I121" s="274">
        <f t="shared" si="42"/>
        <v>130.89600000000002</v>
      </c>
      <c r="J121" s="83">
        <v>9.9000000000000005E-2</v>
      </c>
      <c r="K121" s="240">
        <f>(I121/2)/'May 2019 Testing'!$G$22</f>
        <v>0.13944275311231036</v>
      </c>
      <c r="L121" s="276">
        <v>0.13900000000000001</v>
      </c>
      <c r="M121" s="188"/>
      <c r="N121" s="191"/>
      <c r="O121" s="194"/>
      <c r="P121" s="160"/>
      <c r="Q121" s="163"/>
      <c r="R121" s="33" t="s">
        <v>174</v>
      </c>
      <c r="S121" s="48"/>
      <c r="T121" t="s">
        <v>226</v>
      </c>
    </row>
    <row r="122" spans="1:20" x14ac:dyDescent="0.25">
      <c r="A122" s="238"/>
      <c r="B122" s="144"/>
      <c r="C122" s="250"/>
      <c r="D122" s="250"/>
      <c r="E122" s="30" t="s">
        <v>47</v>
      </c>
      <c r="F122" s="274"/>
      <c r="G122" s="274"/>
      <c r="H122" s="274"/>
      <c r="I122" s="274"/>
      <c r="J122" s="83">
        <v>9.9000000000000005E-2</v>
      </c>
      <c r="K122" s="240"/>
      <c r="L122" s="276"/>
      <c r="M122" s="188"/>
      <c r="N122" s="191"/>
      <c r="O122" s="194"/>
      <c r="P122" s="160"/>
      <c r="Q122" s="163"/>
      <c r="R122" s="33" t="s">
        <v>174</v>
      </c>
      <c r="S122" s="48"/>
      <c r="T122" t="s">
        <v>227</v>
      </c>
    </row>
    <row r="123" spans="1:20" x14ac:dyDescent="0.25">
      <c r="A123" s="238"/>
      <c r="B123" s="144"/>
      <c r="C123" s="250"/>
      <c r="D123" s="250" t="s">
        <v>48</v>
      </c>
      <c r="E123" s="30" t="s">
        <v>45</v>
      </c>
      <c r="F123" s="31">
        <v>60.2</v>
      </c>
      <c r="G123" s="31">
        <v>1.93</v>
      </c>
      <c r="H123" s="31">
        <f t="shared" ref="H123:H124" si="43">F123/G123</f>
        <v>31.19170984455959</v>
      </c>
      <c r="I123" s="31">
        <f t="shared" ref="I123:I124" si="44">F123*G123</f>
        <v>116.18600000000001</v>
      </c>
      <c r="J123" s="31">
        <v>0.34</v>
      </c>
      <c r="K123" s="58">
        <f>I123/'May 2019 Testing'!$C$22</f>
        <v>0.45700532320969484</v>
      </c>
      <c r="L123" s="118">
        <v>0.45700000000000002</v>
      </c>
      <c r="M123" s="188"/>
      <c r="N123" s="191"/>
      <c r="O123" s="194"/>
      <c r="P123" s="160"/>
      <c r="Q123" s="163"/>
      <c r="R123" s="33" t="s">
        <v>174</v>
      </c>
      <c r="S123" s="48"/>
    </row>
    <row r="124" spans="1:20" x14ac:dyDescent="0.25">
      <c r="A124" s="238"/>
      <c r="B124" s="144"/>
      <c r="C124" s="250"/>
      <c r="D124" s="250"/>
      <c r="E124" s="30" t="s">
        <v>46</v>
      </c>
      <c r="F124" s="274">
        <v>60.1</v>
      </c>
      <c r="G124" s="274">
        <v>2.19</v>
      </c>
      <c r="H124" s="274">
        <f t="shared" si="43"/>
        <v>27.442922374429227</v>
      </c>
      <c r="I124" s="274">
        <f t="shared" si="44"/>
        <v>131.619</v>
      </c>
      <c r="J124" s="83">
        <v>9.9000000000000005E-2</v>
      </c>
      <c r="K124" s="240">
        <f>(I124/2)/'May 2019 Testing'!$G$22</f>
        <v>0.14021296083829279</v>
      </c>
      <c r="L124" s="276">
        <v>0.14000000000000001</v>
      </c>
      <c r="M124" s="188"/>
      <c r="N124" s="191"/>
      <c r="O124" s="194"/>
      <c r="P124" s="160"/>
      <c r="Q124" s="163"/>
      <c r="R124" s="33" t="s">
        <v>174</v>
      </c>
      <c r="S124" s="48"/>
    </row>
    <row r="125" spans="1:20" ht="15.75" thickBot="1" x14ac:dyDescent="0.3">
      <c r="A125" s="238"/>
      <c r="B125" s="145"/>
      <c r="C125" s="251"/>
      <c r="D125" s="251"/>
      <c r="E125" s="120" t="s">
        <v>47</v>
      </c>
      <c r="F125" s="275"/>
      <c r="G125" s="275"/>
      <c r="H125" s="275"/>
      <c r="I125" s="275"/>
      <c r="J125" s="121">
        <v>9.9000000000000005E-2</v>
      </c>
      <c r="K125" s="245"/>
      <c r="L125" s="277"/>
      <c r="M125" s="189"/>
      <c r="N125" s="192"/>
      <c r="O125" s="195"/>
      <c r="P125" s="161"/>
      <c r="Q125" s="164"/>
      <c r="R125" s="39" t="s">
        <v>174</v>
      </c>
      <c r="S125" s="49"/>
    </row>
    <row r="126" spans="1:20" x14ac:dyDescent="0.25">
      <c r="A126" s="238"/>
      <c r="B126" s="285" t="s">
        <v>120</v>
      </c>
      <c r="C126" s="249" t="s">
        <v>43</v>
      </c>
      <c r="D126" s="249" t="s">
        <v>44</v>
      </c>
      <c r="E126" s="26" t="s">
        <v>45</v>
      </c>
      <c r="F126" s="27">
        <v>60.1</v>
      </c>
      <c r="G126" s="27">
        <v>1.98</v>
      </c>
      <c r="H126" s="27">
        <f t="shared" ref="H126:H127" si="45">F126/G126</f>
        <v>30.353535353535353</v>
      </c>
      <c r="I126" s="27">
        <f t="shared" ref="I126:I127" si="46">F126*G126</f>
        <v>118.998</v>
      </c>
      <c r="J126" s="27">
        <v>0.33400000000000002</v>
      </c>
      <c r="K126" s="62">
        <f>I126/'May 2019 Testing'!$C$22</f>
        <v>0.46806602732951702</v>
      </c>
      <c r="L126" s="117">
        <v>0.47</v>
      </c>
      <c r="M126" s="188">
        <v>0.9</v>
      </c>
      <c r="N126" s="191">
        <v>-8</v>
      </c>
      <c r="O126" s="194">
        <v>35</v>
      </c>
      <c r="P126" s="207">
        <v>400</v>
      </c>
      <c r="Q126" s="208">
        <v>10</v>
      </c>
      <c r="R126" s="50" t="s">
        <v>174</v>
      </c>
      <c r="S126" s="51"/>
      <c r="T126" t="s">
        <v>208</v>
      </c>
    </row>
    <row r="127" spans="1:20" x14ac:dyDescent="0.25">
      <c r="A127" s="238"/>
      <c r="B127" s="286"/>
      <c r="C127" s="250"/>
      <c r="D127" s="250"/>
      <c r="E127" s="30" t="s">
        <v>46</v>
      </c>
      <c r="F127" s="274">
        <v>60.6</v>
      </c>
      <c r="G127" s="274">
        <v>2.16</v>
      </c>
      <c r="H127" s="274">
        <f t="shared" si="45"/>
        <v>28.055555555555554</v>
      </c>
      <c r="I127" s="274">
        <f t="shared" si="46"/>
        <v>130.89600000000002</v>
      </c>
      <c r="J127" s="83">
        <v>9.9000000000000005E-2</v>
      </c>
      <c r="K127" s="240">
        <f>(I127/2)/'May 2019 Testing'!$G$22</f>
        <v>0.13944275311231036</v>
      </c>
      <c r="L127" s="276">
        <v>0.13900000000000001</v>
      </c>
      <c r="M127" s="188"/>
      <c r="N127" s="191"/>
      <c r="O127" s="194"/>
      <c r="P127" s="160"/>
      <c r="Q127" s="163"/>
      <c r="R127" s="33" t="s">
        <v>174</v>
      </c>
      <c r="S127" s="48"/>
      <c r="T127" t="s">
        <v>228</v>
      </c>
    </row>
    <row r="128" spans="1:20" x14ac:dyDescent="0.25">
      <c r="A128" s="238"/>
      <c r="B128" s="286"/>
      <c r="C128" s="250"/>
      <c r="D128" s="250"/>
      <c r="E128" s="30" t="s">
        <v>47</v>
      </c>
      <c r="F128" s="274"/>
      <c r="G128" s="274"/>
      <c r="H128" s="274"/>
      <c r="I128" s="274"/>
      <c r="J128" s="83">
        <v>9.9000000000000005E-2</v>
      </c>
      <c r="K128" s="240"/>
      <c r="L128" s="276"/>
      <c r="M128" s="188"/>
      <c r="N128" s="191"/>
      <c r="O128" s="194"/>
      <c r="P128" s="160"/>
      <c r="Q128" s="163"/>
      <c r="R128" s="33" t="s">
        <v>174</v>
      </c>
      <c r="S128" s="48"/>
      <c r="T128" t="s">
        <v>229</v>
      </c>
    </row>
    <row r="129" spans="1:20" x14ac:dyDescent="0.25">
      <c r="A129" s="238"/>
      <c r="B129" s="286"/>
      <c r="C129" s="250"/>
      <c r="D129" s="250" t="s">
        <v>48</v>
      </c>
      <c r="E129" s="30" t="s">
        <v>45</v>
      </c>
      <c r="F129" s="31">
        <v>60.2</v>
      </c>
      <c r="G129" s="31">
        <v>1.93</v>
      </c>
      <c r="H129" s="31">
        <f t="shared" ref="H129:H130" si="47">F129/G129</f>
        <v>31.19170984455959</v>
      </c>
      <c r="I129" s="31">
        <f t="shared" ref="I129:I130" si="48">F129*G129</f>
        <v>116.18600000000001</v>
      </c>
      <c r="J129" s="31">
        <v>0.34</v>
      </c>
      <c r="K129" s="58">
        <f>I129/'May 2019 Testing'!$C$22</f>
        <v>0.45700532320969484</v>
      </c>
      <c r="L129" s="118">
        <v>0.46100000000000002</v>
      </c>
      <c r="M129" s="188"/>
      <c r="N129" s="191"/>
      <c r="O129" s="194"/>
      <c r="P129" s="160"/>
      <c r="Q129" s="163"/>
      <c r="R129" s="33" t="s">
        <v>174</v>
      </c>
      <c r="S129" s="48"/>
      <c r="T129" t="s">
        <v>230</v>
      </c>
    </row>
    <row r="130" spans="1:20" x14ac:dyDescent="0.25">
      <c r="A130" s="238"/>
      <c r="B130" s="286"/>
      <c r="C130" s="250"/>
      <c r="D130" s="250"/>
      <c r="E130" s="30" t="s">
        <v>46</v>
      </c>
      <c r="F130" s="274">
        <v>60.1</v>
      </c>
      <c r="G130" s="274">
        <v>2.2200000000000002</v>
      </c>
      <c r="H130" s="274">
        <f t="shared" si="47"/>
        <v>27.072072072072071</v>
      </c>
      <c r="I130" s="274">
        <f t="shared" si="48"/>
        <v>133.42200000000003</v>
      </c>
      <c r="J130" s="83">
        <v>9.9000000000000005E-2</v>
      </c>
      <c r="K130" s="240">
        <f>(I130/2)/'May 2019 Testing'!$G$22</f>
        <v>0.14213368632922835</v>
      </c>
      <c r="L130" s="276">
        <v>0.14199999999999999</v>
      </c>
      <c r="M130" s="188"/>
      <c r="N130" s="191"/>
      <c r="O130" s="194"/>
      <c r="P130" s="160"/>
      <c r="Q130" s="163"/>
      <c r="R130" s="33" t="s">
        <v>174</v>
      </c>
      <c r="S130" s="48"/>
      <c r="T130" t="s">
        <v>231</v>
      </c>
    </row>
    <row r="131" spans="1:20" ht="15.75" thickBot="1" x14ac:dyDescent="0.3">
      <c r="A131" s="238"/>
      <c r="B131" s="287"/>
      <c r="C131" s="251"/>
      <c r="D131" s="251"/>
      <c r="E131" s="120" t="s">
        <v>47</v>
      </c>
      <c r="F131" s="275"/>
      <c r="G131" s="275"/>
      <c r="H131" s="275"/>
      <c r="I131" s="275"/>
      <c r="J131" s="121">
        <v>9.9000000000000005E-2</v>
      </c>
      <c r="K131" s="245"/>
      <c r="L131" s="277"/>
      <c r="M131" s="189"/>
      <c r="N131" s="192"/>
      <c r="O131" s="195"/>
      <c r="P131" s="161"/>
      <c r="Q131" s="164"/>
      <c r="R131" s="39" t="s">
        <v>174</v>
      </c>
      <c r="S131" s="49"/>
    </row>
    <row r="132" spans="1:20" x14ac:dyDescent="0.25">
      <c r="A132" s="300">
        <v>43726</v>
      </c>
      <c r="B132" s="143" t="s">
        <v>123</v>
      </c>
      <c r="C132" s="249" t="s">
        <v>43</v>
      </c>
      <c r="D132" s="249" t="s">
        <v>44</v>
      </c>
      <c r="E132" s="26" t="s">
        <v>45</v>
      </c>
      <c r="F132" s="27">
        <v>70.3</v>
      </c>
      <c r="G132" s="27">
        <v>2.21</v>
      </c>
      <c r="H132" s="27">
        <f t="shared" ref="H132:H133" si="49">F132/G132</f>
        <v>31.809954751131222</v>
      </c>
      <c r="I132" s="27">
        <f t="shared" ref="I132:I133" si="50">F132*G132</f>
        <v>155.363</v>
      </c>
      <c r="J132" s="27">
        <v>0.33400000000000002</v>
      </c>
      <c r="K132" s="62">
        <f>I132/'May 2019 Testing'!$C$22</f>
        <v>0.61110390262017633</v>
      </c>
      <c r="L132" s="117">
        <v>0.61199999999999999</v>
      </c>
      <c r="M132" s="187">
        <v>0.9</v>
      </c>
      <c r="N132" s="190">
        <v>-8</v>
      </c>
      <c r="O132" s="193">
        <v>35</v>
      </c>
      <c r="P132" s="196">
        <v>400</v>
      </c>
      <c r="Q132" s="162">
        <v>3</v>
      </c>
      <c r="R132" s="29" t="s">
        <v>184</v>
      </c>
      <c r="S132" s="47"/>
      <c r="T132" t="s">
        <v>225</v>
      </c>
    </row>
    <row r="133" spans="1:20" x14ac:dyDescent="0.25">
      <c r="A133" s="238"/>
      <c r="B133" s="144"/>
      <c r="C133" s="250"/>
      <c r="D133" s="250"/>
      <c r="E133" s="30" t="s">
        <v>46</v>
      </c>
      <c r="F133" s="274">
        <v>70.3</v>
      </c>
      <c r="G133" s="274">
        <v>2.48</v>
      </c>
      <c r="H133" s="274">
        <f t="shared" si="49"/>
        <v>28.346774193548388</v>
      </c>
      <c r="I133" s="274">
        <f t="shared" si="50"/>
        <v>174.34399999999999</v>
      </c>
      <c r="J133" s="83">
        <v>9.9000000000000005E-2</v>
      </c>
      <c r="K133" s="240">
        <f>(I133/2)/'May 2019 Testing'!$G$22</f>
        <v>0.18572765667868105</v>
      </c>
      <c r="L133" s="276">
        <v>0.186</v>
      </c>
      <c r="M133" s="188"/>
      <c r="N133" s="191"/>
      <c r="O133" s="194"/>
      <c r="P133" s="197"/>
      <c r="Q133" s="163"/>
      <c r="R133" s="33" t="s">
        <v>174</v>
      </c>
      <c r="S133" s="48"/>
      <c r="T133" t="s">
        <v>232</v>
      </c>
    </row>
    <row r="134" spans="1:20" x14ac:dyDescent="0.25">
      <c r="A134" s="238"/>
      <c r="B134" s="144"/>
      <c r="C134" s="250"/>
      <c r="D134" s="250"/>
      <c r="E134" s="30" t="s">
        <v>47</v>
      </c>
      <c r="F134" s="274"/>
      <c r="G134" s="274"/>
      <c r="H134" s="274"/>
      <c r="I134" s="274"/>
      <c r="J134" s="83">
        <v>9.9000000000000005E-2</v>
      </c>
      <c r="K134" s="240"/>
      <c r="L134" s="276"/>
      <c r="M134" s="188"/>
      <c r="N134" s="191"/>
      <c r="O134" s="194"/>
      <c r="P134" s="197"/>
      <c r="Q134" s="163"/>
      <c r="R134" s="33" t="s">
        <v>174</v>
      </c>
      <c r="S134" s="48"/>
      <c r="T134" t="s">
        <v>233</v>
      </c>
    </row>
    <row r="135" spans="1:20" x14ac:dyDescent="0.25">
      <c r="A135" s="238"/>
      <c r="B135" s="144"/>
      <c r="C135" s="250"/>
      <c r="D135" s="250" t="s">
        <v>48</v>
      </c>
      <c r="E135" s="30" t="s">
        <v>45</v>
      </c>
      <c r="F135" s="31">
        <v>70.3</v>
      </c>
      <c r="G135" s="31">
        <v>2.21</v>
      </c>
      <c r="H135" s="31">
        <f t="shared" ref="H135:H136" si="51">F135/G135</f>
        <v>31.809954751131222</v>
      </c>
      <c r="I135" s="31">
        <f t="shared" ref="I135:I136" si="52">F135*G135</f>
        <v>155.363</v>
      </c>
      <c r="J135" s="31">
        <v>0.34</v>
      </c>
      <c r="K135" s="58">
        <f>I135/'May 2019 Testing'!$C$22</f>
        <v>0.61110390262017633</v>
      </c>
      <c r="L135" s="118">
        <v>0.61099999999999999</v>
      </c>
      <c r="M135" s="188"/>
      <c r="N135" s="191"/>
      <c r="O135" s="194"/>
      <c r="P135" s="197"/>
      <c r="Q135" s="163"/>
      <c r="R135" s="33" t="s">
        <v>184</v>
      </c>
      <c r="S135" s="48"/>
    </row>
    <row r="136" spans="1:20" x14ac:dyDescent="0.25">
      <c r="A136" s="238"/>
      <c r="B136" s="144"/>
      <c r="C136" s="250"/>
      <c r="D136" s="250"/>
      <c r="E136" s="30" t="s">
        <v>46</v>
      </c>
      <c r="F136" s="274">
        <v>70.2</v>
      </c>
      <c r="G136" s="274">
        <v>2.5499999999999998</v>
      </c>
      <c r="H136" s="274">
        <f t="shared" si="51"/>
        <v>27.529411764705884</v>
      </c>
      <c r="I136" s="274">
        <f t="shared" si="52"/>
        <v>179.01</v>
      </c>
      <c r="J136" s="83">
        <v>9.9000000000000005E-2</v>
      </c>
      <c r="K136" s="240">
        <f>(I136/2)/'May 2019 Testing'!$G$22</f>
        <v>0.19069831954096897</v>
      </c>
      <c r="L136" s="276">
        <v>0.19</v>
      </c>
      <c r="M136" s="188"/>
      <c r="N136" s="191"/>
      <c r="O136" s="194"/>
      <c r="P136" s="197"/>
      <c r="Q136" s="163"/>
      <c r="R136" s="33" t="s">
        <v>174</v>
      </c>
      <c r="S136" s="48"/>
    </row>
    <row r="137" spans="1:20" ht="15.75" thickBot="1" x14ac:dyDescent="0.3">
      <c r="A137" s="238"/>
      <c r="B137" s="145"/>
      <c r="C137" s="251"/>
      <c r="D137" s="251"/>
      <c r="E137" s="120" t="s">
        <v>47</v>
      </c>
      <c r="F137" s="275"/>
      <c r="G137" s="275"/>
      <c r="H137" s="275"/>
      <c r="I137" s="275"/>
      <c r="J137" s="121">
        <v>9.9000000000000005E-2</v>
      </c>
      <c r="K137" s="245"/>
      <c r="L137" s="277"/>
      <c r="M137" s="189"/>
      <c r="N137" s="192"/>
      <c r="O137" s="195"/>
      <c r="P137" s="198"/>
      <c r="Q137" s="164"/>
      <c r="R137" s="39" t="s">
        <v>174</v>
      </c>
      <c r="S137" s="49"/>
    </row>
    <row r="138" spans="1:20" x14ac:dyDescent="0.25">
      <c r="A138" s="238"/>
      <c r="B138" s="285" t="s">
        <v>124</v>
      </c>
      <c r="C138" s="249" t="s">
        <v>43</v>
      </c>
      <c r="D138" s="249" t="s">
        <v>44</v>
      </c>
      <c r="E138" s="26" t="s">
        <v>45</v>
      </c>
      <c r="F138" s="27">
        <v>70.3</v>
      </c>
      <c r="G138" s="27">
        <v>2.2599999999999998</v>
      </c>
      <c r="H138" s="27">
        <f t="shared" ref="H138:H139" si="53">F138/G138</f>
        <v>31.10619469026549</v>
      </c>
      <c r="I138" s="27">
        <f t="shared" ref="I138:I139" si="54">F138*G138</f>
        <v>158.87799999999999</v>
      </c>
      <c r="J138" s="27">
        <v>0.33400000000000002</v>
      </c>
      <c r="K138" s="62">
        <f>I138/'May 2019 Testing'!$C$22</f>
        <v>0.62492978276995403</v>
      </c>
      <c r="L138" s="117">
        <v>0.625</v>
      </c>
      <c r="M138" s="187">
        <v>0.9</v>
      </c>
      <c r="N138" s="190">
        <v>-8</v>
      </c>
      <c r="O138" s="193">
        <v>35</v>
      </c>
      <c r="P138" s="159">
        <v>400</v>
      </c>
      <c r="Q138" s="162">
        <v>10</v>
      </c>
      <c r="R138" s="29" t="s">
        <v>184</v>
      </c>
      <c r="S138" s="47"/>
      <c r="T138" t="s">
        <v>208</v>
      </c>
    </row>
    <row r="139" spans="1:20" x14ac:dyDescent="0.25">
      <c r="A139" s="238"/>
      <c r="B139" s="286"/>
      <c r="C139" s="250"/>
      <c r="D139" s="250"/>
      <c r="E139" s="30" t="s">
        <v>46</v>
      </c>
      <c r="F139" s="274">
        <v>70.3</v>
      </c>
      <c r="G139" s="274">
        <v>2.52</v>
      </c>
      <c r="H139" s="274">
        <f t="shared" si="53"/>
        <v>27.896825396825395</v>
      </c>
      <c r="I139" s="274">
        <f t="shared" si="54"/>
        <v>177.15600000000001</v>
      </c>
      <c r="J139" s="83">
        <v>9.9000000000000005E-2</v>
      </c>
      <c r="K139" s="240">
        <f>(I139/2)/'May 2019 Testing'!$G$22</f>
        <v>0.18872326404446624</v>
      </c>
      <c r="L139" s="276">
        <v>0.1885</v>
      </c>
      <c r="M139" s="188"/>
      <c r="N139" s="191"/>
      <c r="O139" s="194"/>
      <c r="P139" s="160"/>
      <c r="Q139" s="163"/>
      <c r="R139" s="33" t="s">
        <v>174</v>
      </c>
      <c r="S139" s="48"/>
      <c r="T139" t="s">
        <v>234</v>
      </c>
    </row>
    <row r="140" spans="1:20" x14ac:dyDescent="0.25">
      <c r="A140" s="238"/>
      <c r="B140" s="286"/>
      <c r="C140" s="250"/>
      <c r="D140" s="250"/>
      <c r="E140" s="30" t="s">
        <v>47</v>
      </c>
      <c r="F140" s="274"/>
      <c r="G140" s="274"/>
      <c r="H140" s="274"/>
      <c r="I140" s="274"/>
      <c r="J140" s="83">
        <v>9.9000000000000005E-2</v>
      </c>
      <c r="K140" s="240"/>
      <c r="L140" s="276"/>
      <c r="M140" s="188"/>
      <c r="N140" s="191"/>
      <c r="O140" s="194"/>
      <c r="P140" s="160"/>
      <c r="Q140" s="163"/>
      <c r="R140" s="33" t="s">
        <v>174</v>
      </c>
      <c r="S140" s="48"/>
      <c r="T140" t="s">
        <v>237</v>
      </c>
    </row>
    <row r="141" spans="1:20" x14ac:dyDescent="0.25">
      <c r="A141" s="238"/>
      <c r="B141" s="286"/>
      <c r="C141" s="250"/>
      <c r="D141" s="250" t="s">
        <v>48</v>
      </c>
      <c r="E141" s="30" t="s">
        <v>45</v>
      </c>
      <c r="F141" s="31">
        <v>70.3</v>
      </c>
      <c r="G141" s="31">
        <v>2.2599999999999998</v>
      </c>
      <c r="H141" s="31">
        <f t="shared" ref="H141:H142" si="55">F141/G141</f>
        <v>31.10619469026549</v>
      </c>
      <c r="I141" s="31">
        <f t="shared" ref="I141:I142" si="56">F141*G141</f>
        <v>158.87799999999999</v>
      </c>
      <c r="J141" s="31">
        <v>0.34</v>
      </c>
      <c r="K141" s="58">
        <f>I141/'May 2019 Testing'!$C$22</f>
        <v>0.62492978276995403</v>
      </c>
      <c r="L141" s="118">
        <v>0.624</v>
      </c>
      <c r="M141" s="188"/>
      <c r="N141" s="191"/>
      <c r="O141" s="194"/>
      <c r="P141" s="160"/>
      <c r="Q141" s="163"/>
      <c r="R141" s="33" t="s">
        <v>184</v>
      </c>
      <c r="S141" s="48"/>
    </row>
    <row r="142" spans="1:20" x14ac:dyDescent="0.25">
      <c r="A142" s="238"/>
      <c r="B142" s="286"/>
      <c r="C142" s="250"/>
      <c r="D142" s="250"/>
      <c r="E142" s="30" t="s">
        <v>46</v>
      </c>
      <c r="F142" s="274">
        <v>70.2</v>
      </c>
      <c r="G142" s="274">
        <v>2.5499999999999998</v>
      </c>
      <c r="H142" s="274">
        <f t="shared" si="55"/>
        <v>27.529411764705884</v>
      </c>
      <c r="I142" s="274">
        <f t="shared" si="56"/>
        <v>179.01</v>
      </c>
      <c r="J142" s="83">
        <v>9.9000000000000005E-2</v>
      </c>
      <c r="K142" s="240">
        <f>(I142/2)/'May 2019 Testing'!$G$22</f>
        <v>0.19069831954096897</v>
      </c>
      <c r="L142" s="276">
        <v>0.19</v>
      </c>
      <c r="M142" s="188"/>
      <c r="N142" s="191"/>
      <c r="O142" s="194"/>
      <c r="P142" s="160"/>
      <c r="Q142" s="163"/>
      <c r="R142" s="33" t="s">
        <v>174</v>
      </c>
      <c r="S142" s="48"/>
    </row>
    <row r="143" spans="1:20" ht="15.75" thickBot="1" x14ac:dyDescent="0.3">
      <c r="A143" s="238"/>
      <c r="B143" s="287"/>
      <c r="C143" s="251"/>
      <c r="D143" s="251"/>
      <c r="E143" s="120" t="s">
        <v>47</v>
      </c>
      <c r="F143" s="275"/>
      <c r="G143" s="275"/>
      <c r="H143" s="275"/>
      <c r="I143" s="275"/>
      <c r="J143" s="121">
        <v>9.9000000000000005E-2</v>
      </c>
      <c r="K143" s="245"/>
      <c r="L143" s="277"/>
      <c r="M143" s="189"/>
      <c r="N143" s="192"/>
      <c r="O143" s="195"/>
      <c r="P143" s="161"/>
      <c r="Q143" s="164"/>
      <c r="R143" s="39" t="s">
        <v>174</v>
      </c>
      <c r="S143" s="49"/>
    </row>
    <row r="144" spans="1:20" x14ac:dyDescent="0.25">
      <c r="A144" s="238"/>
      <c r="B144" s="143" t="s">
        <v>125</v>
      </c>
      <c r="C144" s="249" t="s">
        <v>43</v>
      </c>
      <c r="D144" s="249" t="s">
        <v>44</v>
      </c>
      <c r="E144" s="26" t="s">
        <v>45</v>
      </c>
      <c r="F144" s="27">
        <v>70.3</v>
      </c>
      <c r="G144" s="27">
        <v>2.2599999999999998</v>
      </c>
      <c r="H144" s="27">
        <f t="shared" ref="H144:H145" si="57">F144/G144</f>
        <v>31.10619469026549</v>
      </c>
      <c r="I144" s="27">
        <f t="shared" ref="I144:I145" si="58">F144*G144</f>
        <v>158.87799999999999</v>
      </c>
      <c r="J144" s="27">
        <v>0.33400000000000002</v>
      </c>
      <c r="K144" s="62">
        <f>I144/'May 2019 Testing'!$C$22</f>
        <v>0.62492978276995403</v>
      </c>
      <c r="L144" s="117">
        <v>0.625</v>
      </c>
      <c r="M144" s="188">
        <v>0.9</v>
      </c>
      <c r="N144" s="191">
        <v>-8</v>
      </c>
      <c r="O144" s="194">
        <v>35</v>
      </c>
      <c r="P144" s="207">
        <v>400</v>
      </c>
      <c r="Q144" s="208">
        <v>3</v>
      </c>
      <c r="R144" s="29" t="s">
        <v>184</v>
      </c>
      <c r="S144" s="51"/>
      <c r="T144" t="s">
        <v>225</v>
      </c>
    </row>
    <row r="145" spans="1:20" x14ac:dyDescent="0.25">
      <c r="A145" s="238"/>
      <c r="B145" s="144"/>
      <c r="C145" s="250"/>
      <c r="D145" s="250"/>
      <c r="E145" s="30" t="s">
        <v>46</v>
      </c>
      <c r="F145" s="274">
        <v>80.099999999999994</v>
      </c>
      <c r="G145" s="274">
        <v>2.81</v>
      </c>
      <c r="H145" s="274">
        <f t="shared" si="57"/>
        <v>28.505338078291814</v>
      </c>
      <c r="I145" s="274">
        <f t="shared" si="58"/>
        <v>225.08099999999999</v>
      </c>
      <c r="J145" s="83">
        <v>9.9000000000000005E-2</v>
      </c>
      <c r="K145" s="240">
        <f>(I145/2)/'May 2019 Testing'!$G$22</f>
        <v>0.23977748986425806</v>
      </c>
      <c r="L145" s="276">
        <v>0.24</v>
      </c>
      <c r="M145" s="188"/>
      <c r="N145" s="191"/>
      <c r="O145" s="194"/>
      <c r="P145" s="160"/>
      <c r="Q145" s="163"/>
      <c r="R145" s="33" t="s">
        <v>174</v>
      </c>
      <c r="S145" s="48"/>
      <c r="T145" t="s">
        <v>237</v>
      </c>
    </row>
    <row r="146" spans="1:20" x14ac:dyDescent="0.25">
      <c r="A146" s="238"/>
      <c r="B146" s="144"/>
      <c r="C146" s="250"/>
      <c r="D146" s="250"/>
      <c r="E146" s="30" t="s">
        <v>47</v>
      </c>
      <c r="F146" s="274"/>
      <c r="G146" s="274"/>
      <c r="H146" s="274"/>
      <c r="I146" s="274"/>
      <c r="J146" s="83">
        <v>9.9000000000000005E-2</v>
      </c>
      <c r="K146" s="240"/>
      <c r="L146" s="276"/>
      <c r="M146" s="188"/>
      <c r="N146" s="191"/>
      <c r="O146" s="194"/>
      <c r="P146" s="160"/>
      <c r="Q146" s="163"/>
      <c r="R146" s="33" t="s">
        <v>174</v>
      </c>
      <c r="S146" s="48"/>
      <c r="T146" t="s">
        <v>235</v>
      </c>
    </row>
    <row r="147" spans="1:20" x14ac:dyDescent="0.25">
      <c r="A147" s="238"/>
      <c r="B147" s="144"/>
      <c r="C147" s="250"/>
      <c r="D147" s="250" t="s">
        <v>48</v>
      </c>
      <c r="E147" s="30" t="s">
        <v>45</v>
      </c>
      <c r="F147" s="31">
        <v>70.3</v>
      </c>
      <c r="G147" s="31">
        <v>2.21</v>
      </c>
      <c r="H147" s="31">
        <f t="shared" ref="H147:H148" si="59">F147/G147</f>
        <v>31.809954751131222</v>
      </c>
      <c r="I147" s="31">
        <f t="shared" ref="I147:I148" si="60">F147*G147</f>
        <v>155.363</v>
      </c>
      <c r="J147" s="31">
        <v>0.34</v>
      </c>
      <c r="K147" s="58">
        <f>I147/'May 2019 Testing'!$C$22</f>
        <v>0.61110390262017633</v>
      </c>
      <c r="L147" s="118">
        <v>0.61199999999999999</v>
      </c>
      <c r="M147" s="188"/>
      <c r="N147" s="191"/>
      <c r="O147" s="194"/>
      <c r="P147" s="160"/>
      <c r="Q147" s="163"/>
      <c r="R147" s="33" t="s">
        <v>184</v>
      </c>
      <c r="S147" s="48"/>
      <c r="T147" t="s">
        <v>236</v>
      </c>
    </row>
    <row r="148" spans="1:20" x14ac:dyDescent="0.25">
      <c r="A148" s="238"/>
      <c r="B148" s="144"/>
      <c r="C148" s="250"/>
      <c r="D148" s="250"/>
      <c r="E148" s="30" t="s">
        <v>46</v>
      </c>
      <c r="F148" s="274">
        <v>80.400000000000006</v>
      </c>
      <c r="G148" s="274">
        <v>2.91</v>
      </c>
      <c r="H148" s="274">
        <f t="shared" si="59"/>
        <v>27.628865979381445</v>
      </c>
      <c r="I148" s="274">
        <f t="shared" si="60"/>
        <v>233.96400000000003</v>
      </c>
      <c r="J148" s="83">
        <v>9.9000000000000005E-2</v>
      </c>
      <c r="K148" s="240">
        <f>(I148/2)/'May 2019 Testing'!$G$22</f>
        <v>0.249240498480997</v>
      </c>
      <c r="L148" s="276">
        <v>0.249</v>
      </c>
      <c r="M148" s="188"/>
      <c r="N148" s="191"/>
      <c r="O148" s="194"/>
      <c r="P148" s="160"/>
      <c r="Q148" s="163"/>
      <c r="R148" s="33" t="s">
        <v>174</v>
      </c>
      <c r="S148" s="48"/>
    </row>
    <row r="149" spans="1:20" ht="15.75" thickBot="1" x14ac:dyDescent="0.3">
      <c r="A149" s="238"/>
      <c r="B149" s="145"/>
      <c r="C149" s="251"/>
      <c r="D149" s="251"/>
      <c r="E149" s="120" t="s">
        <v>47</v>
      </c>
      <c r="F149" s="275"/>
      <c r="G149" s="275"/>
      <c r="H149" s="275"/>
      <c r="I149" s="275"/>
      <c r="J149" s="121">
        <v>9.9000000000000005E-2</v>
      </c>
      <c r="K149" s="245"/>
      <c r="L149" s="277"/>
      <c r="M149" s="189"/>
      <c r="N149" s="192"/>
      <c r="O149" s="195"/>
      <c r="P149" s="161"/>
      <c r="Q149" s="164"/>
      <c r="R149" s="39" t="s">
        <v>174</v>
      </c>
      <c r="S149" s="49"/>
    </row>
    <row r="150" spans="1:20" x14ac:dyDescent="0.25">
      <c r="A150" s="238"/>
      <c r="B150" s="285" t="s">
        <v>132</v>
      </c>
      <c r="C150" s="249" t="s">
        <v>43</v>
      </c>
      <c r="D150" s="249" t="s">
        <v>44</v>
      </c>
      <c r="E150" s="26" t="s">
        <v>45</v>
      </c>
      <c r="F150" s="27">
        <v>70.3</v>
      </c>
      <c r="G150" s="27">
        <v>2.2599999999999998</v>
      </c>
      <c r="H150" s="27">
        <f t="shared" ref="H150:H151" si="61">F150/G150</f>
        <v>31.10619469026549</v>
      </c>
      <c r="I150" s="27">
        <f t="shared" ref="I150:I151" si="62">F150*G150</f>
        <v>158.87799999999999</v>
      </c>
      <c r="J150" s="27">
        <v>0.33400000000000002</v>
      </c>
      <c r="K150" s="62">
        <f>I150/'May 2019 Testing'!$C$22</f>
        <v>0.62492978276995403</v>
      </c>
      <c r="L150" s="117">
        <v>0.625</v>
      </c>
      <c r="M150" s="187">
        <v>0.9</v>
      </c>
      <c r="N150" s="190">
        <v>-8</v>
      </c>
      <c r="O150" s="193">
        <v>35</v>
      </c>
      <c r="P150" s="159">
        <v>400</v>
      </c>
      <c r="Q150" s="162">
        <v>10</v>
      </c>
      <c r="R150" s="29" t="s">
        <v>184</v>
      </c>
      <c r="S150" s="47"/>
      <c r="T150" t="s">
        <v>208</v>
      </c>
    </row>
    <row r="151" spans="1:20" x14ac:dyDescent="0.25">
      <c r="A151" s="238"/>
      <c r="B151" s="286"/>
      <c r="C151" s="250"/>
      <c r="D151" s="250"/>
      <c r="E151" s="30" t="s">
        <v>46</v>
      </c>
      <c r="F151" s="274">
        <v>80.099999999999994</v>
      </c>
      <c r="G151" s="274">
        <v>2.85</v>
      </c>
      <c r="H151" s="274">
        <f t="shared" si="61"/>
        <v>28.105263157894733</v>
      </c>
      <c r="I151" s="274">
        <f t="shared" si="62"/>
        <v>228.285</v>
      </c>
      <c r="J151" s="83">
        <v>9.9000000000000005E-2</v>
      </c>
      <c r="K151" s="240">
        <f>(I151/2)/'May 2019 Testing'!$G$22</f>
        <v>0.24319069256695214</v>
      </c>
      <c r="L151" s="276">
        <v>0.24299999999999999</v>
      </c>
      <c r="M151" s="188"/>
      <c r="N151" s="191"/>
      <c r="O151" s="194"/>
      <c r="P151" s="160"/>
      <c r="Q151" s="163"/>
      <c r="R151" s="33" t="s">
        <v>174</v>
      </c>
      <c r="S151" s="48"/>
      <c r="T151" t="s">
        <v>238</v>
      </c>
    </row>
    <row r="152" spans="1:20" x14ac:dyDescent="0.25">
      <c r="A152" s="238"/>
      <c r="B152" s="286"/>
      <c r="C152" s="250"/>
      <c r="D152" s="250"/>
      <c r="E152" s="30" t="s">
        <v>47</v>
      </c>
      <c r="F152" s="274"/>
      <c r="G152" s="274"/>
      <c r="H152" s="274"/>
      <c r="I152" s="274"/>
      <c r="J152" s="83">
        <v>9.9000000000000005E-2</v>
      </c>
      <c r="K152" s="240"/>
      <c r="L152" s="276"/>
      <c r="M152" s="188"/>
      <c r="N152" s="191"/>
      <c r="O152" s="194"/>
      <c r="P152" s="160"/>
      <c r="Q152" s="163"/>
      <c r="R152" s="33" t="s">
        <v>174</v>
      </c>
      <c r="S152" s="48"/>
      <c r="T152" t="s">
        <v>239</v>
      </c>
    </row>
    <row r="153" spans="1:20" x14ac:dyDescent="0.25">
      <c r="A153" s="238"/>
      <c r="B153" s="286"/>
      <c r="C153" s="250"/>
      <c r="D153" s="250" t="s">
        <v>48</v>
      </c>
      <c r="E153" s="30" t="s">
        <v>45</v>
      </c>
      <c r="F153" s="31">
        <v>70.3</v>
      </c>
      <c r="G153" s="31">
        <v>2.2599999999999998</v>
      </c>
      <c r="H153" s="31">
        <f t="shared" ref="H153:H154" si="63">F153/G153</f>
        <v>31.10619469026549</v>
      </c>
      <c r="I153" s="31">
        <f t="shared" ref="I153:I154" si="64">F153*G153</f>
        <v>158.87799999999999</v>
      </c>
      <c r="J153" s="31">
        <v>0.34</v>
      </c>
      <c r="K153" s="58">
        <f>I153/'May 2019 Testing'!$C$22</f>
        <v>0.62492978276995403</v>
      </c>
      <c r="L153" s="118">
        <v>0.624</v>
      </c>
      <c r="M153" s="188"/>
      <c r="N153" s="191"/>
      <c r="O153" s="194"/>
      <c r="P153" s="160"/>
      <c r="Q153" s="163"/>
      <c r="R153" s="33" t="s">
        <v>184</v>
      </c>
      <c r="S153" s="48"/>
    </row>
    <row r="154" spans="1:20" x14ac:dyDescent="0.25">
      <c r="A154" s="238"/>
      <c r="B154" s="286"/>
      <c r="C154" s="250"/>
      <c r="D154" s="250"/>
      <c r="E154" s="30" t="s">
        <v>46</v>
      </c>
      <c r="F154" s="274">
        <v>80.400000000000006</v>
      </c>
      <c r="G154" s="274">
        <v>2.91</v>
      </c>
      <c r="H154" s="274">
        <f t="shared" si="63"/>
        <v>27.628865979381445</v>
      </c>
      <c r="I154" s="274">
        <f t="shared" si="64"/>
        <v>233.96400000000003</v>
      </c>
      <c r="J154" s="83">
        <v>9.9000000000000005E-2</v>
      </c>
      <c r="K154" s="240">
        <f>(I154/2)/'May 2019 Testing'!$G$22</f>
        <v>0.249240498480997</v>
      </c>
      <c r="L154" s="276">
        <v>0.249</v>
      </c>
      <c r="M154" s="188"/>
      <c r="N154" s="191"/>
      <c r="O154" s="194"/>
      <c r="P154" s="160"/>
      <c r="Q154" s="163"/>
      <c r="R154" s="33" t="s">
        <v>174</v>
      </c>
      <c r="S154" s="48"/>
    </row>
    <row r="155" spans="1:20" ht="15.75" thickBot="1" x14ac:dyDescent="0.3">
      <c r="A155" s="238"/>
      <c r="B155" s="287"/>
      <c r="C155" s="251"/>
      <c r="D155" s="251"/>
      <c r="E155" s="120" t="s">
        <v>47</v>
      </c>
      <c r="F155" s="275"/>
      <c r="G155" s="275"/>
      <c r="H155" s="275"/>
      <c r="I155" s="275"/>
      <c r="J155" s="121">
        <v>9.9000000000000005E-2</v>
      </c>
      <c r="K155" s="245"/>
      <c r="L155" s="277"/>
      <c r="M155" s="189"/>
      <c r="N155" s="192"/>
      <c r="O155" s="195"/>
      <c r="P155" s="161"/>
      <c r="Q155" s="164"/>
      <c r="R155" s="39" t="s">
        <v>174</v>
      </c>
      <c r="S155" s="49"/>
    </row>
    <row r="156" spans="1:20" x14ac:dyDescent="0.25">
      <c r="A156" s="238"/>
      <c r="B156" s="143" t="s">
        <v>169</v>
      </c>
      <c r="C156" s="249" t="s">
        <v>43</v>
      </c>
      <c r="D156" s="249" t="s">
        <v>44</v>
      </c>
      <c r="E156" s="26" t="s">
        <v>45</v>
      </c>
      <c r="F156" s="27">
        <v>70.3</v>
      </c>
      <c r="G156" s="27">
        <v>2.2599999999999998</v>
      </c>
      <c r="H156" s="27">
        <f t="shared" ref="H156:H157" si="65">F156/G156</f>
        <v>31.10619469026549</v>
      </c>
      <c r="I156" s="27">
        <f t="shared" ref="I156:I157" si="66">F156*G156</f>
        <v>158.87799999999999</v>
      </c>
      <c r="J156" s="27">
        <v>0.33400000000000002</v>
      </c>
      <c r="K156" s="62">
        <f>I156/'May 2019 Testing'!$C$22</f>
        <v>0.62492978276995403</v>
      </c>
      <c r="L156" s="117">
        <v>0.625</v>
      </c>
      <c r="M156" s="187">
        <v>0.9</v>
      </c>
      <c r="N156" s="190">
        <v>-8</v>
      </c>
      <c r="O156" s="193">
        <v>35</v>
      </c>
      <c r="P156" s="159">
        <v>400</v>
      </c>
      <c r="Q156" s="162">
        <v>3</v>
      </c>
      <c r="R156" s="29" t="s">
        <v>184</v>
      </c>
      <c r="S156" s="47"/>
      <c r="T156" t="s">
        <v>225</v>
      </c>
    </row>
    <row r="157" spans="1:20" x14ac:dyDescent="0.25">
      <c r="A157" s="238"/>
      <c r="B157" s="144"/>
      <c r="C157" s="250"/>
      <c r="D157" s="250"/>
      <c r="E157" s="30" t="s">
        <v>46</v>
      </c>
      <c r="F157" s="274">
        <v>90.1</v>
      </c>
      <c r="G157" s="274">
        <v>3.18</v>
      </c>
      <c r="H157" s="274">
        <f t="shared" si="65"/>
        <v>28.333333333333329</v>
      </c>
      <c r="I157" s="274">
        <f t="shared" si="66"/>
        <v>286.51799999999997</v>
      </c>
      <c r="J157" s="124">
        <v>9.9000000000000005E-2</v>
      </c>
      <c r="K157" s="240">
        <f>(I157/2)/'May 2019 Testing'!$G$22</f>
        <v>0.30522597127668477</v>
      </c>
      <c r="L157" s="276">
        <v>0.30499999999999999</v>
      </c>
      <c r="M157" s="188"/>
      <c r="N157" s="191"/>
      <c r="O157" s="194"/>
      <c r="P157" s="160"/>
      <c r="Q157" s="163"/>
      <c r="R157" s="33" t="s">
        <v>174</v>
      </c>
      <c r="S157" s="48"/>
      <c r="T157" t="s">
        <v>242</v>
      </c>
    </row>
    <row r="158" spans="1:20" x14ac:dyDescent="0.25">
      <c r="A158" s="238"/>
      <c r="B158" s="144"/>
      <c r="C158" s="250"/>
      <c r="D158" s="250"/>
      <c r="E158" s="30" t="s">
        <v>47</v>
      </c>
      <c r="F158" s="274"/>
      <c r="G158" s="274"/>
      <c r="H158" s="274"/>
      <c r="I158" s="274"/>
      <c r="J158" s="124">
        <v>9.9000000000000005E-2</v>
      </c>
      <c r="K158" s="240"/>
      <c r="L158" s="276"/>
      <c r="M158" s="188"/>
      <c r="N158" s="191"/>
      <c r="O158" s="194"/>
      <c r="P158" s="160"/>
      <c r="Q158" s="163"/>
      <c r="R158" s="33" t="s">
        <v>174</v>
      </c>
      <c r="S158" s="48"/>
      <c r="T158" t="s">
        <v>243</v>
      </c>
    </row>
    <row r="159" spans="1:20" x14ac:dyDescent="0.25">
      <c r="A159" s="238"/>
      <c r="B159" s="144"/>
      <c r="C159" s="250"/>
      <c r="D159" s="250" t="s">
        <v>48</v>
      </c>
      <c r="E159" s="30" t="s">
        <v>45</v>
      </c>
      <c r="F159" s="31">
        <v>70.3</v>
      </c>
      <c r="G159" s="31">
        <v>2.2599999999999998</v>
      </c>
      <c r="H159" s="31">
        <f t="shared" ref="H159:H160" si="67">F159/G159</f>
        <v>31.10619469026549</v>
      </c>
      <c r="I159" s="31">
        <f t="shared" ref="I159:I160" si="68">F159*G159</f>
        <v>158.87799999999999</v>
      </c>
      <c r="J159" s="31">
        <v>0.34</v>
      </c>
      <c r="K159" s="58">
        <f>I159/'May 2019 Testing'!$C$22</f>
        <v>0.62492978276995403</v>
      </c>
      <c r="L159" s="118">
        <v>0.624</v>
      </c>
      <c r="M159" s="188"/>
      <c r="N159" s="191"/>
      <c r="O159" s="194"/>
      <c r="P159" s="160"/>
      <c r="Q159" s="163"/>
      <c r="R159" s="33" t="s">
        <v>184</v>
      </c>
      <c r="S159" s="48"/>
      <c r="T159" t="s">
        <v>244</v>
      </c>
    </row>
    <row r="160" spans="1:20" x14ac:dyDescent="0.25">
      <c r="A160" s="238"/>
      <c r="B160" s="144"/>
      <c r="C160" s="250"/>
      <c r="D160" s="250"/>
      <c r="E160" s="30" t="s">
        <v>46</v>
      </c>
      <c r="F160" s="274">
        <v>90.2</v>
      </c>
      <c r="G160" s="274">
        <v>3.24</v>
      </c>
      <c r="H160" s="274">
        <f t="shared" si="67"/>
        <v>27.839506172839506</v>
      </c>
      <c r="I160" s="274">
        <f t="shared" si="68"/>
        <v>292.24800000000005</v>
      </c>
      <c r="J160" s="124">
        <v>9.9000000000000005E-2</v>
      </c>
      <c r="K160" s="240">
        <f>(I160/2)/'May 2019 Testing'!$G$22</f>
        <v>0.31133010719629689</v>
      </c>
      <c r="L160" s="276">
        <v>0.311</v>
      </c>
      <c r="M160" s="188"/>
      <c r="N160" s="191"/>
      <c r="O160" s="194"/>
      <c r="P160" s="160"/>
      <c r="Q160" s="163"/>
      <c r="R160" s="33" t="s">
        <v>174</v>
      </c>
      <c r="S160" s="48"/>
      <c r="T160" t="s">
        <v>245</v>
      </c>
    </row>
    <row r="161" spans="1:20" ht="15.75" thickBot="1" x14ac:dyDescent="0.3">
      <c r="A161" s="238"/>
      <c r="B161" s="145"/>
      <c r="C161" s="251"/>
      <c r="D161" s="251"/>
      <c r="E161" s="120" t="s">
        <v>47</v>
      </c>
      <c r="F161" s="275"/>
      <c r="G161" s="275"/>
      <c r="H161" s="275"/>
      <c r="I161" s="275"/>
      <c r="J161" s="125">
        <v>9.9000000000000005E-2</v>
      </c>
      <c r="K161" s="245"/>
      <c r="L161" s="277"/>
      <c r="M161" s="189"/>
      <c r="N161" s="192"/>
      <c r="O161" s="195"/>
      <c r="P161" s="161"/>
      <c r="Q161" s="164"/>
      <c r="R161" s="39" t="s">
        <v>174</v>
      </c>
      <c r="S161" s="49"/>
    </row>
    <row r="162" spans="1:20" x14ac:dyDescent="0.25">
      <c r="A162" s="238"/>
      <c r="B162" s="285" t="s">
        <v>170</v>
      </c>
      <c r="C162" s="249" t="s">
        <v>43</v>
      </c>
      <c r="D162" s="249" t="s">
        <v>44</v>
      </c>
      <c r="E162" s="26" t="s">
        <v>45</v>
      </c>
      <c r="F162" s="27">
        <v>70.3</v>
      </c>
      <c r="G162" s="27">
        <v>2.2599999999999998</v>
      </c>
      <c r="H162" s="27">
        <f t="shared" ref="H162:H163" si="69">F162/G162</f>
        <v>31.10619469026549</v>
      </c>
      <c r="I162" s="27">
        <f t="shared" ref="I162:I163" si="70">F162*G162</f>
        <v>158.87799999999999</v>
      </c>
      <c r="J162" s="27">
        <v>0.33400000000000002</v>
      </c>
      <c r="K162" s="62">
        <f>I162/'May 2019 Testing'!$C$22</f>
        <v>0.62492978276995403</v>
      </c>
      <c r="L162" s="117">
        <v>0.625</v>
      </c>
      <c r="M162" s="187">
        <v>0.9</v>
      </c>
      <c r="N162" s="190">
        <v>-8</v>
      </c>
      <c r="O162" s="193">
        <v>35</v>
      </c>
      <c r="P162" s="159">
        <v>400</v>
      </c>
      <c r="Q162" s="162">
        <v>10</v>
      </c>
      <c r="R162" s="29" t="s">
        <v>184</v>
      </c>
      <c r="S162" s="47"/>
      <c r="T162" t="s">
        <v>208</v>
      </c>
    </row>
    <row r="163" spans="1:20" x14ac:dyDescent="0.25">
      <c r="A163" s="238"/>
      <c r="B163" s="286"/>
      <c r="C163" s="250"/>
      <c r="D163" s="250"/>
      <c r="E163" s="30" t="s">
        <v>46</v>
      </c>
      <c r="F163" s="274">
        <v>90.1</v>
      </c>
      <c r="G163" s="274">
        <v>3.18</v>
      </c>
      <c r="H163" s="274">
        <f t="shared" si="69"/>
        <v>28.333333333333329</v>
      </c>
      <c r="I163" s="274">
        <f t="shared" si="70"/>
        <v>286.51799999999997</v>
      </c>
      <c r="J163" s="124">
        <v>9.9000000000000005E-2</v>
      </c>
      <c r="K163" s="240">
        <f>(I163/2)/'May 2019 Testing'!$G$22</f>
        <v>0.30522597127668477</v>
      </c>
      <c r="L163" s="276">
        <v>0.30499999999999999</v>
      </c>
      <c r="M163" s="188"/>
      <c r="N163" s="191"/>
      <c r="O163" s="194"/>
      <c r="P163" s="160"/>
      <c r="Q163" s="163"/>
      <c r="R163" s="33" t="s">
        <v>174</v>
      </c>
      <c r="S163" s="48"/>
      <c r="T163" t="s">
        <v>246</v>
      </c>
    </row>
    <row r="164" spans="1:20" x14ac:dyDescent="0.25">
      <c r="A164" s="238"/>
      <c r="B164" s="286"/>
      <c r="C164" s="250"/>
      <c r="D164" s="250"/>
      <c r="E164" s="30" t="s">
        <v>47</v>
      </c>
      <c r="F164" s="274"/>
      <c r="G164" s="274"/>
      <c r="H164" s="274"/>
      <c r="I164" s="274"/>
      <c r="J164" s="124">
        <v>9.9000000000000005E-2</v>
      </c>
      <c r="K164" s="240"/>
      <c r="L164" s="276"/>
      <c r="M164" s="188"/>
      <c r="N164" s="191"/>
      <c r="O164" s="194"/>
      <c r="P164" s="160"/>
      <c r="Q164" s="163"/>
      <c r="R164" s="33" t="s">
        <v>174</v>
      </c>
      <c r="S164" s="48"/>
      <c r="T164" t="s">
        <v>247</v>
      </c>
    </row>
    <row r="165" spans="1:20" x14ac:dyDescent="0.25">
      <c r="A165" s="238"/>
      <c r="B165" s="286"/>
      <c r="C165" s="250"/>
      <c r="D165" s="250" t="s">
        <v>48</v>
      </c>
      <c r="E165" s="30" t="s">
        <v>45</v>
      </c>
      <c r="F165" s="31">
        <v>70.3</v>
      </c>
      <c r="G165" s="31">
        <v>2.2599999999999998</v>
      </c>
      <c r="H165" s="31">
        <f t="shared" ref="H165:H166" si="71">F165/G165</f>
        <v>31.10619469026549</v>
      </c>
      <c r="I165" s="31">
        <f t="shared" ref="I165:I166" si="72">F165*G165</f>
        <v>158.87799999999999</v>
      </c>
      <c r="J165" s="31">
        <v>0.34</v>
      </c>
      <c r="K165" s="58">
        <f>I165/'May 2019 Testing'!$C$22</f>
        <v>0.62492978276995403</v>
      </c>
      <c r="L165" s="118">
        <v>0.624</v>
      </c>
      <c r="M165" s="188"/>
      <c r="N165" s="191"/>
      <c r="O165" s="194"/>
      <c r="P165" s="160"/>
      <c r="Q165" s="163"/>
      <c r="R165" s="33" t="s">
        <v>184</v>
      </c>
      <c r="S165" s="48"/>
      <c r="T165" t="s">
        <v>248</v>
      </c>
    </row>
    <row r="166" spans="1:20" x14ac:dyDescent="0.25">
      <c r="A166" s="238"/>
      <c r="B166" s="286"/>
      <c r="C166" s="250"/>
      <c r="D166" s="250"/>
      <c r="E166" s="30" t="s">
        <v>46</v>
      </c>
      <c r="F166" s="274">
        <v>90.2</v>
      </c>
      <c r="G166" s="274">
        <v>3.27</v>
      </c>
      <c r="H166" s="274">
        <f t="shared" si="71"/>
        <v>27.584097859327219</v>
      </c>
      <c r="I166" s="274">
        <f t="shared" si="72"/>
        <v>294.95400000000001</v>
      </c>
      <c r="J166" s="124">
        <v>9.9000000000000005E-2</v>
      </c>
      <c r="K166" s="240">
        <f>(I166/2)/'May 2019 Testing'!$G$22</f>
        <v>0.31421279337404034</v>
      </c>
      <c r="L166" s="276">
        <v>0.314</v>
      </c>
      <c r="M166" s="188"/>
      <c r="N166" s="191"/>
      <c r="O166" s="194"/>
      <c r="P166" s="160"/>
      <c r="Q166" s="163"/>
      <c r="R166" s="33" t="s">
        <v>174</v>
      </c>
      <c r="S166" s="48"/>
    </row>
    <row r="167" spans="1:20" ht="15.75" thickBot="1" x14ac:dyDescent="0.3">
      <c r="A167" s="238"/>
      <c r="B167" s="287"/>
      <c r="C167" s="251"/>
      <c r="D167" s="251"/>
      <c r="E167" s="120" t="s">
        <v>47</v>
      </c>
      <c r="F167" s="275"/>
      <c r="G167" s="275"/>
      <c r="H167" s="275"/>
      <c r="I167" s="275"/>
      <c r="J167" s="125">
        <v>9.9000000000000005E-2</v>
      </c>
      <c r="K167" s="245"/>
      <c r="L167" s="277"/>
      <c r="M167" s="189"/>
      <c r="N167" s="192"/>
      <c r="O167" s="195"/>
      <c r="P167" s="161"/>
      <c r="Q167" s="164"/>
      <c r="R167" s="39" t="s">
        <v>174</v>
      </c>
      <c r="S167" s="49"/>
    </row>
    <row r="168" spans="1:20" x14ac:dyDescent="0.25">
      <c r="A168" s="238"/>
      <c r="B168" s="143" t="s">
        <v>141</v>
      </c>
      <c r="C168" s="249" t="s">
        <v>43</v>
      </c>
      <c r="D168" s="249" t="s">
        <v>44</v>
      </c>
      <c r="E168" s="26" t="s">
        <v>45</v>
      </c>
      <c r="F168" s="27">
        <v>65.3</v>
      </c>
      <c r="G168" s="27">
        <v>2.0699999999999998</v>
      </c>
      <c r="H168" s="27">
        <f t="shared" ref="H168:H169" si="73">F168/G168</f>
        <v>31.545893719806763</v>
      </c>
      <c r="I168" s="27">
        <f t="shared" ref="I168:I169" si="74">F168*G168</f>
        <v>135.17099999999999</v>
      </c>
      <c r="J168" s="27">
        <v>0.33400000000000002</v>
      </c>
      <c r="K168" s="62">
        <f>I168/'May 2019 Testing'!$C$22</f>
        <v>0.53168080959476749</v>
      </c>
      <c r="L168" s="117">
        <v>0.53300000000000003</v>
      </c>
      <c r="M168" s="187">
        <v>0.9</v>
      </c>
      <c r="N168" s="190">
        <v>-8</v>
      </c>
      <c r="O168" s="193">
        <v>35</v>
      </c>
      <c r="P168" s="159">
        <v>400</v>
      </c>
      <c r="Q168" s="162">
        <v>3</v>
      </c>
      <c r="R168" s="29" t="s">
        <v>184</v>
      </c>
      <c r="S168" s="47"/>
      <c r="T168" t="s">
        <v>225</v>
      </c>
    </row>
    <row r="169" spans="1:20" x14ac:dyDescent="0.25">
      <c r="A169" s="238"/>
      <c r="B169" s="144"/>
      <c r="C169" s="250"/>
      <c r="D169" s="250"/>
      <c r="E169" s="30" t="s">
        <v>46</v>
      </c>
      <c r="F169" s="274">
        <v>65.2</v>
      </c>
      <c r="G169" s="274">
        <v>2.3199999999999998</v>
      </c>
      <c r="H169" s="274">
        <f t="shared" si="73"/>
        <v>28.103448275862071</v>
      </c>
      <c r="I169" s="274">
        <f t="shared" si="74"/>
        <v>151.26400000000001</v>
      </c>
      <c r="J169" s="124">
        <v>9.9000000000000005E-2</v>
      </c>
      <c r="K169" s="240">
        <f>(I169/2)/'May 2019 Testing'!$G$22</f>
        <v>0.16114066592394355</v>
      </c>
      <c r="L169" s="276">
        <v>0.161</v>
      </c>
      <c r="M169" s="188"/>
      <c r="N169" s="191"/>
      <c r="O169" s="194"/>
      <c r="P169" s="160"/>
      <c r="Q169" s="163"/>
      <c r="R169" s="33" t="s">
        <v>174</v>
      </c>
      <c r="S169" s="48"/>
      <c r="T169" t="s">
        <v>249</v>
      </c>
    </row>
    <row r="170" spans="1:20" x14ac:dyDescent="0.25">
      <c r="A170" s="238"/>
      <c r="B170" s="144"/>
      <c r="C170" s="250"/>
      <c r="D170" s="250"/>
      <c r="E170" s="30" t="s">
        <v>47</v>
      </c>
      <c r="F170" s="274"/>
      <c r="G170" s="274"/>
      <c r="H170" s="274"/>
      <c r="I170" s="274"/>
      <c r="J170" s="124">
        <v>9.9000000000000005E-2</v>
      </c>
      <c r="K170" s="240"/>
      <c r="L170" s="276"/>
      <c r="M170" s="188"/>
      <c r="N170" s="191"/>
      <c r="O170" s="194"/>
      <c r="P170" s="160"/>
      <c r="Q170" s="163"/>
      <c r="R170" s="33" t="s">
        <v>174</v>
      </c>
      <c r="S170" s="48"/>
      <c r="T170" t="s">
        <v>250</v>
      </c>
    </row>
    <row r="171" spans="1:20" x14ac:dyDescent="0.25">
      <c r="A171" s="238"/>
      <c r="B171" s="144"/>
      <c r="C171" s="250"/>
      <c r="D171" s="250" t="s">
        <v>48</v>
      </c>
      <c r="E171" s="30" t="s">
        <v>45</v>
      </c>
      <c r="F171" s="31">
        <v>65.599999999999994</v>
      </c>
      <c r="G171" s="31">
        <v>2.0699999999999998</v>
      </c>
      <c r="H171" s="31">
        <f t="shared" ref="H171:H172" si="75">F171/G171</f>
        <v>31.690821256038646</v>
      </c>
      <c r="I171" s="31">
        <f t="shared" ref="I171:I172" si="76">F171*G171</f>
        <v>135.79199999999997</v>
      </c>
      <c r="J171" s="31">
        <v>0.34</v>
      </c>
      <c r="K171" s="58">
        <f>I171/'May 2019 Testing'!$C$22</f>
        <v>0.53412344731112926</v>
      </c>
      <c r="L171" s="118">
        <v>0.53400000000000003</v>
      </c>
      <c r="M171" s="188"/>
      <c r="N171" s="191"/>
      <c r="O171" s="194"/>
      <c r="P171" s="160"/>
      <c r="Q171" s="163"/>
      <c r="R171" s="33" t="s">
        <v>184</v>
      </c>
      <c r="S171" s="48"/>
    </row>
    <row r="172" spans="1:20" x14ac:dyDescent="0.25">
      <c r="A172" s="238"/>
      <c r="B172" s="144"/>
      <c r="C172" s="250"/>
      <c r="D172" s="250"/>
      <c r="E172" s="30" t="s">
        <v>46</v>
      </c>
      <c r="F172" s="274">
        <v>65.3</v>
      </c>
      <c r="G172" s="274">
        <v>2.35</v>
      </c>
      <c r="H172" s="274">
        <f t="shared" si="75"/>
        <v>27.787234042553191</v>
      </c>
      <c r="I172" s="274">
        <f t="shared" si="76"/>
        <v>153.45500000000001</v>
      </c>
      <c r="J172" s="124">
        <v>9.9000000000000005E-2</v>
      </c>
      <c r="K172" s="240">
        <f>(I172/2)/'May 2019 Testing'!$G$22</f>
        <v>0.16347472557488071</v>
      </c>
      <c r="L172" s="276">
        <v>0.16300000000000001</v>
      </c>
      <c r="M172" s="188"/>
      <c r="N172" s="191"/>
      <c r="O172" s="194"/>
      <c r="P172" s="160"/>
      <c r="Q172" s="163"/>
      <c r="R172" s="33" t="s">
        <v>174</v>
      </c>
      <c r="S172" s="48"/>
    </row>
    <row r="173" spans="1:20" ht="15.75" thickBot="1" x14ac:dyDescent="0.3">
      <c r="A173" s="238"/>
      <c r="B173" s="145"/>
      <c r="C173" s="251"/>
      <c r="D173" s="251"/>
      <c r="E173" s="120" t="s">
        <v>47</v>
      </c>
      <c r="F173" s="275"/>
      <c r="G173" s="275"/>
      <c r="H173" s="275"/>
      <c r="I173" s="275"/>
      <c r="J173" s="125">
        <v>9.9000000000000005E-2</v>
      </c>
      <c r="K173" s="245"/>
      <c r="L173" s="277"/>
      <c r="M173" s="189"/>
      <c r="N173" s="192"/>
      <c r="O173" s="195"/>
      <c r="P173" s="161"/>
      <c r="Q173" s="164"/>
      <c r="R173" s="39" t="s">
        <v>174</v>
      </c>
      <c r="S173" s="49"/>
    </row>
    <row r="174" spans="1:20" x14ac:dyDescent="0.25">
      <c r="A174" s="238"/>
      <c r="B174" s="285" t="s">
        <v>143</v>
      </c>
      <c r="C174" s="249" t="s">
        <v>43</v>
      </c>
      <c r="D174" s="249" t="s">
        <v>44</v>
      </c>
      <c r="E174" s="26" t="s">
        <v>45</v>
      </c>
      <c r="F174" s="27">
        <v>65.3</v>
      </c>
      <c r="G174" s="27">
        <v>2.12</v>
      </c>
      <c r="H174" s="27">
        <f t="shared" ref="H174:H175" si="77">F174/G174</f>
        <v>30.801886792452827</v>
      </c>
      <c r="I174" s="27">
        <f t="shared" ref="I174:I175" si="78">F174*G174</f>
        <v>138.43600000000001</v>
      </c>
      <c r="J174" s="27">
        <v>0.33400000000000002</v>
      </c>
      <c r="K174" s="62">
        <f>I174/'May 2019 Testing'!$C$22</f>
        <v>0.54452334122749135</v>
      </c>
      <c r="L174" s="117">
        <v>0.54700000000000004</v>
      </c>
      <c r="M174" s="187">
        <v>0.9</v>
      </c>
      <c r="N174" s="190">
        <v>-8</v>
      </c>
      <c r="O174" s="193">
        <v>35</v>
      </c>
      <c r="P174" s="159">
        <v>400</v>
      </c>
      <c r="Q174" s="162">
        <v>10</v>
      </c>
      <c r="R174" s="29" t="s">
        <v>251</v>
      </c>
      <c r="S174" s="47"/>
      <c r="T174" t="s">
        <v>208</v>
      </c>
    </row>
    <row r="175" spans="1:20" x14ac:dyDescent="0.25">
      <c r="A175" s="238"/>
      <c r="B175" s="286"/>
      <c r="C175" s="250"/>
      <c r="D175" s="250"/>
      <c r="E175" s="30" t="s">
        <v>46</v>
      </c>
      <c r="F175" s="274">
        <v>65.2</v>
      </c>
      <c r="G175" s="274">
        <v>2.35</v>
      </c>
      <c r="H175" s="274">
        <f t="shared" si="77"/>
        <v>27.74468085106383</v>
      </c>
      <c r="I175" s="274">
        <f t="shared" si="78"/>
        <v>153.22</v>
      </c>
      <c r="J175" s="124">
        <v>9.9000000000000005E-2</v>
      </c>
      <c r="K175" s="240">
        <f>(I175/2)/'May 2019 Testing'!$G$22</f>
        <v>0.16322438143158072</v>
      </c>
      <c r="L175" s="276">
        <v>0.16300000000000001</v>
      </c>
      <c r="M175" s="188"/>
      <c r="N175" s="191"/>
      <c r="O175" s="194"/>
      <c r="P175" s="160"/>
      <c r="Q175" s="163"/>
      <c r="R175" s="33" t="s">
        <v>174</v>
      </c>
      <c r="S175" s="48"/>
      <c r="T175" t="s">
        <v>252</v>
      </c>
    </row>
    <row r="176" spans="1:20" x14ac:dyDescent="0.25">
      <c r="A176" s="238"/>
      <c r="B176" s="286"/>
      <c r="C176" s="250"/>
      <c r="D176" s="250"/>
      <c r="E176" s="30" t="s">
        <v>47</v>
      </c>
      <c r="F176" s="274"/>
      <c r="G176" s="274"/>
      <c r="H176" s="274"/>
      <c r="I176" s="274"/>
      <c r="J176" s="124">
        <v>9.9000000000000005E-2</v>
      </c>
      <c r="K176" s="240"/>
      <c r="L176" s="276"/>
      <c r="M176" s="188"/>
      <c r="N176" s="191"/>
      <c r="O176" s="194"/>
      <c r="P176" s="160"/>
      <c r="Q176" s="163"/>
      <c r="R176" s="33" t="s">
        <v>174</v>
      </c>
      <c r="S176" s="48"/>
      <c r="T176" t="s">
        <v>253</v>
      </c>
    </row>
    <row r="177" spans="1:33" x14ac:dyDescent="0.25">
      <c r="A177" s="238"/>
      <c r="B177" s="286"/>
      <c r="C177" s="250"/>
      <c r="D177" s="250" t="s">
        <v>48</v>
      </c>
      <c r="E177" s="30" t="s">
        <v>45</v>
      </c>
      <c r="F177" s="31">
        <v>65.599999999999994</v>
      </c>
      <c r="G177" s="31">
        <v>2.12</v>
      </c>
      <c r="H177" s="31">
        <f t="shared" ref="H177:H178" si="79">F177/G177</f>
        <v>30.943396226415089</v>
      </c>
      <c r="I177" s="31">
        <f t="shared" ref="I177:I178" si="80">F177*G177</f>
        <v>139.072</v>
      </c>
      <c r="J177" s="31">
        <v>0.34</v>
      </c>
      <c r="K177" s="58">
        <f>I177/'May 2019 Testing'!$C$22</f>
        <v>0.54702497985487641</v>
      </c>
      <c r="L177" s="118">
        <v>0.54800000000000004</v>
      </c>
      <c r="M177" s="188"/>
      <c r="N177" s="191"/>
      <c r="O177" s="194"/>
      <c r="P177" s="160"/>
      <c r="Q177" s="163"/>
      <c r="R177" s="33" t="s">
        <v>251</v>
      </c>
      <c r="S177" s="48"/>
      <c r="T177" t="s">
        <v>254</v>
      </c>
    </row>
    <row r="178" spans="1:33" x14ac:dyDescent="0.25">
      <c r="A178" s="238"/>
      <c r="B178" s="286"/>
      <c r="C178" s="250"/>
      <c r="D178" s="250"/>
      <c r="E178" s="30" t="s">
        <v>46</v>
      </c>
      <c r="F178" s="274">
        <v>65.3</v>
      </c>
      <c r="G178" s="274">
        <v>2.35</v>
      </c>
      <c r="H178" s="274">
        <f t="shared" si="79"/>
        <v>27.787234042553191</v>
      </c>
      <c r="I178" s="274">
        <f t="shared" si="80"/>
        <v>153.45500000000001</v>
      </c>
      <c r="J178" s="124">
        <v>9.9000000000000005E-2</v>
      </c>
      <c r="K178" s="240">
        <f>(I178/2)/'May 2019 Testing'!$G$22</f>
        <v>0.16347472557488071</v>
      </c>
      <c r="L178" s="276">
        <v>0.16300000000000001</v>
      </c>
      <c r="M178" s="188"/>
      <c r="N178" s="191"/>
      <c r="O178" s="194"/>
      <c r="P178" s="160"/>
      <c r="Q178" s="163"/>
      <c r="R178" s="33" t="s">
        <v>174</v>
      </c>
      <c r="S178" s="48"/>
    </row>
    <row r="179" spans="1:33" ht="15.75" thickBot="1" x14ac:dyDescent="0.3">
      <c r="A179" s="238"/>
      <c r="B179" s="287"/>
      <c r="C179" s="251"/>
      <c r="D179" s="251"/>
      <c r="E179" s="120" t="s">
        <v>47</v>
      </c>
      <c r="F179" s="275"/>
      <c r="G179" s="275"/>
      <c r="H179" s="275"/>
      <c r="I179" s="275"/>
      <c r="J179" s="125">
        <v>9.9000000000000005E-2</v>
      </c>
      <c r="K179" s="245"/>
      <c r="L179" s="277"/>
      <c r="M179" s="189"/>
      <c r="N179" s="192"/>
      <c r="O179" s="195"/>
      <c r="P179" s="161"/>
      <c r="Q179" s="164"/>
      <c r="R179" s="39" t="s">
        <v>174</v>
      </c>
      <c r="S179" s="49"/>
    </row>
    <row r="180" spans="1:33" ht="21.75" customHeight="1" thickBot="1" x14ac:dyDescent="0.3">
      <c r="A180" s="210" t="s">
        <v>255</v>
      </c>
      <c r="B180" s="211"/>
      <c r="C180" s="211"/>
      <c r="D180" s="211"/>
      <c r="E180" s="211"/>
      <c r="F180" s="211"/>
      <c r="G180" s="211"/>
      <c r="H180" s="211"/>
      <c r="I180" s="211"/>
      <c r="J180" s="211"/>
      <c r="K180" s="211"/>
      <c r="L180" s="211"/>
      <c r="M180" s="211"/>
      <c r="N180" s="211"/>
      <c r="O180" s="211"/>
      <c r="P180" s="211"/>
      <c r="Q180" s="211"/>
      <c r="R180" s="211"/>
      <c r="S180" s="284"/>
    </row>
    <row r="181" spans="1:33" ht="45.75" thickBot="1" x14ac:dyDescent="0.3">
      <c r="A181" s="111"/>
      <c r="B181" s="112" t="s">
        <v>26</v>
      </c>
      <c r="C181" s="113" t="s">
        <v>27</v>
      </c>
      <c r="D181" s="113" t="s">
        <v>28</v>
      </c>
      <c r="E181" s="113" t="s">
        <v>29</v>
      </c>
      <c r="F181" s="114" t="s">
        <v>30</v>
      </c>
      <c r="G181" s="114" t="s">
        <v>31</v>
      </c>
      <c r="H181" s="115" t="s">
        <v>32</v>
      </c>
      <c r="I181" s="114" t="s">
        <v>33</v>
      </c>
      <c r="J181" s="115"/>
      <c r="K181" s="116" t="s">
        <v>34</v>
      </c>
      <c r="L181" s="115" t="s">
        <v>79</v>
      </c>
      <c r="M181" s="19" t="s">
        <v>35</v>
      </c>
      <c r="N181" s="302" t="s">
        <v>36</v>
      </c>
      <c r="O181" s="19" t="s">
        <v>37</v>
      </c>
      <c r="P181" s="23" t="s">
        <v>38</v>
      </c>
      <c r="Q181" s="24" t="s">
        <v>39</v>
      </c>
      <c r="R181" s="24" t="s">
        <v>40</v>
      </c>
      <c r="S181" s="25" t="s">
        <v>152</v>
      </c>
    </row>
    <row r="182" spans="1:33" x14ac:dyDescent="0.25">
      <c r="A182" s="301">
        <v>43726</v>
      </c>
      <c r="B182" s="143" t="s">
        <v>144</v>
      </c>
      <c r="C182" s="214" t="s">
        <v>76</v>
      </c>
      <c r="D182" s="146" t="s">
        <v>44</v>
      </c>
      <c r="E182" s="26" t="s">
        <v>45</v>
      </c>
      <c r="F182" s="27">
        <v>0</v>
      </c>
      <c r="G182" s="27">
        <v>0</v>
      </c>
      <c r="H182" s="27">
        <v>0</v>
      </c>
      <c r="I182" s="27">
        <f t="shared" ref="I182:I183" si="81">F182*G182</f>
        <v>0</v>
      </c>
      <c r="J182" s="27">
        <v>0.33400000000000002</v>
      </c>
      <c r="K182" s="62">
        <f>I182/'May 2019 Testing'!$C$22</f>
        <v>0</v>
      </c>
      <c r="L182" s="117">
        <v>0</v>
      </c>
      <c r="M182" s="303">
        <v>0.5</v>
      </c>
      <c r="N182" s="282">
        <v>-4</v>
      </c>
      <c r="O182" s="283">
        <v>20</v>
      </c>
      <c r="P182" s="184">
        <v>400</v>
      </c>
      <c r="Q182" s="140">
        <v>10</v>
      </c>
      <c r="R182" s="140" t="s">
        <v>69</v>
      </c>
      <c r="S182" s="47" t="s">
        <v>260</v>
      </c>
      <c r="T182" t="s">
        <v>215</v>
      </c>
    </row>
    <row r="183" spans="1:33" x14ac:dyDescent="0.25">
      <c r="A183" s="235"/>
      <c r="B183" s="144"/>
      <c r="C183" s="147"/>
      <c r="D183" s="147"/>
      <c r="E183" s="30" t="s">
        <v>46</v>
      </c>
      <c r="F183" s="274">
        <v>0</v>
      </c>
      <c r="G183" s="274">
        <v>0</v>
      </c>
      <c r="H183" s="274">
        <v>0</v>
      </c>
      <c r="I183" s="274">
        <f t="shared" si="81"/>
        <v>0</v>
      </c>
      <c r="J183" s="83">
        <v>9.9000000000000005E-2</v>
      </c>
      <c r="K183" s="240">
        <f>(I183/2)/'May 2019 Testing'!$G$22</f>
        <v>0</v>
      </c>
      <c r="L183" s="276">
        <v>0</v>
      </c>
      <c r="M183" s="304"/>
      <c r="N183" s="278"/>
      <c r="O183" s="280"/>
      <c r="P183" s="185"/>
      <c r="Q183" s="141"/>
      <c r="R183" s="141"/>
      <c r="S183" s="48"/>
    </row>
    <row r="184" spans="1:33" x14ac:dyDescent="0.25">
      <c r="A184" s="235"/>
      <c r="B184" s="144"/>
      <c r="C184" s="147"/>
      <c r="D184" s="149"/>
      <c r="E184" s="34" t="s">
        <v>47</v>
      </c>
      <c r="F184" s="274"/>
      <c r="G184" s="274"/>
      <c r="H184" s="274"/>
      <c r="I184" s="274"/>
      <c r="J184" s="83">
        <v>9.9000000000000005E-2</v>
      </c>
      <c r="K184" s="240"/>
      <c r="L184" s="276"/>
      <c r="M184" s="304"/>
      <c r="N184" s="278"/>
      <c r="O184" s="280"/>
      <c r="P184" s="185"/>
      <c r="Q184" s="141"/>
      <c r="R184" s="141"/>
      <c r="S184" s="48"/>
    </row>
    <row r="185" spans="1:33" x14ac:dyDescent="0.25">
      <c r="A185" s="235"/>
      <c r="B185" s="144"/>
      <c r="C185" s="147"/>
      <c r="D185" s="165" t="s">
        <v>48</v>
      </c>
      <c r="E185" s="30" t="s">
        <v>45</v>
      </c>
      <c r="F185" s="31">
        <v>0</v>
      </c>
      <c r="G185" s="31">
        <v>0</v>
      </c>
      <c r="H185" s="31">
        <v>0</v>
      </c>
      <c r="I185" s="31">
        <f t="shared" ref="I185:I186" si="82">F185*G185</f>
        <v>0</v>
      </c>
      <c r="J185" s="31">
        <v>0.34</v>
      </c>
      <c r="K185" s="58">
        <f>I185/'May 2019 Testing'!$C$22</f>
        <v>0</v>
      </c>
      <c r="L185" s="118">
        <v>0</v>
      </c>
      <c r="M185" s="304"/>
      <c r="N185" s="278"/>
      <c r="O185" s="280"/>
      <c r="P185" s="185"/>
      <c r="Q185" s="141"/>
      <c r="R185" s="141"/>
      <c r="S185" s="48" t="s">
        <v>260</v>
      </c>
    </row>
    <row r="186" spans="1:33" x14ac:dyDescent="0.25">
      <c r="A186" s="235"/>
      <c r="B186" s="144"/>
      <c r="C186" s="147"/>
      <c r="D186" s="147"/>
      <c r="E186" s="30" t="s">
        <v>46</v>
      </c>
      <c r="F186" s="274">
        <v>0</v>
      </c>
      <c r="G186" s="274">
        <v>0</v>
      </c>
      <c r="H186" s="274">
        <v>0</v>
      </c>
      <c r="I186" s="274">
        <f t="shared" si="82"/>
        <v>0</v>
      </c>
      <c r="J186" s="83">
        <v>9.9000000000000005E-2</v>
      </c>
      <c r="K186" s="240">
        <f>(I186/2)/'May 2019 Testing'!$G$22</f>
        <v>0</v>
      </c>
      <c r="L186" s="276">
        <v>0</v>
      </c>
      <c r="M186" s="304"/>
      <c r="N186" s="278"/>
      <c r="O186" s="280"/>
      <c r="P186" s="185"/>
      <c r="Q186" s="141"/>
      <c r="R186" s="141"/>
      <c r="S186" s="48"/>
    </row>
    <row r="187" spans="1:33" ht="15" customHeight="1" thickBot="1" x14ac:dyDescent="0.3">
      <c r="A187" s="235"/>
      <c r="B187" s="144"/>
      <c r="C187" s="147"/>
      <c r="D187" s="147"/>
      <c r="E187" s="65" t="s">
        <v>47</v>
      </c>
      <c r="F187" s="131"/>
      <c r="G187" s="131"/>
      <c r="H187" s="131"/>
      <c r="I187" s="131"/>
      <c r="J187" s="108">
        <v>9.9000000000000005E-2</v>
      </c>
      <c r="K187" s="135"/>
      <c r="L187" s="133"/>
      <c r="M187" s="305"/>
      <c r="N187" s="279"/>
      <c r="O187" s="281"/>
      <c r="P187" s="185"/>
      <c r="Q187" s="141"/>
      <c r="R187" s="141"/>
      <c r="S187" s="10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</row>
    <row r="188" spans="1:33" x14ac:dyDescent="0.25">
      <c r="A188" s="235"/>
      <c r="B188" s="143" t="s">
        <v>240</v>
      </c>
      <c r="C188" s="146" t="s">
        <v>43</v>
      </c>
      <c r="D188" s="146" t="s">
        <v>44</v>
      </c>
      <c r="E188" s="26" t="s">
        <v>45</v>
      </c>
      <c r="F188" s="27">
        <v>50.3</v>
      </c>
      <c r="G188" s="27">
        <v>1.66</v>
      </c>
      <c r="H188" s="27">
        <f t="shared" ref="H188:H189" si="83">F188/G188</f>
        <v>30.301204819277107</v>
      </c>
      <c r="I188" s="27">
        <f t="shared" ref="I188:I189" si="84">F188*G188</f>
        <v>83.49799999999999</v>
      </c>
      <c r="J188" s="27">
        <v>0.33400000000000002</v>
      </c>
      <c r="K188" s="62">
        <f>I188/'May 2019 Testing'!$C$22</f>
        <v>0.32843053790786403</v>
      </c>
      <c r="L188" s="117">
        <v>0.32700000000000001</v>
      </c>
      <c r="M188" s="303">
        <v>0.5</v>
      </c>
      <c r="N188" s="282">
        <v>-4</v>
      </c>
      <c r="O188" s="283">
        <v>20</v>
      </c>
      <c r="P188" s="184">
        <v>400</v>
      </c>
      <c r="Q188" s="140">
        <v>3</v>
      </c>
      <c r="R188" s="29" t="s">
        <v>184</v>
      </c>
      <c r="S188" s="47"/>
      <c r="T188" s="5" t="s">
        <v>225</v>
      </c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</row>
    <row r="189" spans="1:33" x14ac:dyDescent="0.25">
      <c r="A189" s="235"/>
      <c r="B189" s="144"/>
      <c r="C189" s="147"/>
      <c r="D189" s="147"/>
      <c r="E189" s="30" t="s">
        <v>46</v>
      </c>
      <c r="F189" s="274">
        <v>50.6</v>
      </c>
      <c r="G189" s="274">
        <v>1.79</v>
      </c>
      <c r="H189" s="274">
        <f t="shared" si="83"/>
        <v>28.268156424581004</v>
      </c>
      <c r="I189" s="274">
        <f t="shared" si="84"/>
        <v>90.573999999999998</v>
      </c>
      <c r="J189" s="83">
        <v>9.9000000000000005E-2</v>
      </c>
      <c r="K189" s="240">
        <f>(I189/2)/'May 2019 Testing'!$G$22</f>
        <v>9.6487959298942647E-2</v>
      </c>
      <c r="L189" s="276">
        <v>9.6000000000000002E-2</v>
      </c>
      <c r="M189" s="304"/>
      <c r="N189" s="278"/>
      <c r="O189" s="280"/>
      <c r="P189" s="185"/>
      <c r="Q189" s="141"/>
      <c r="R189" s="33" t="s">
        <v>184</v>
      </c>
      <c r="S189" s="48"/>
      <c r="T189" s="5" t="s">
        <v>261</v>
      </c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</row>
    <row r="190" spans="1:33" x14ac:dyDescent="0.25">
      <c r="A190" s="235"/>
      <c r="B190" s="144"/>
      <c r="C190" s="147"/>
      <c r="D190" s="149"/>
      <c r="E190" s="34" t="s">
        <v>47</v>
      </c>
      <c r="F190" s="274"/>
      <c r="G190" s="274"/>
      <c r="H190" s="274"/>
      <c r="I190" s="274"/>
      <c r="J190" s="83">
        <v>9.9000000000000005E-2</v>
      </c>
      <c r="K190" s="240"/>
      <c r="L190" s="276"/>
      <c r="M190" s="304"/>
      <c r="N190" s="278"/>
      <c r="O190" s="280"/>
      <c r="P190" s="185"/>
      <c r="Q190" s="141"/>
      <c r="R190" s="33" t="s">
        <v>184</v>
      </c>
      <c r="S190" s="48"/>
      <c r="T190" s="5" t="s">
        <v>262</v>
      </c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</row>
    <row r="191" spans="1:33" x14ac:dyDescent="0.25">
      <c r="A191" s="235"/>
      <c r="B191" s="144"/>
      <c r="C191" s="147"/>
      <c r="D191" s="165" t="s">
        <v>48</v>
      </c>
      <c r="E191" s="30" t="s">
        <v>45</v>
      </c>
      <c r="F191" s="31">
        <v>50.7</v>
      </c>
      <c r="G191" s="31">
        <v>1.61</v>
      </c>
      <c r="H191" s="31">
        <f t="shared" ref="H191:H192" si="85">F191/G191</f>
        <v>31.490683229813666</v>
      </c>
      <c r="I191" s="31">
        <f t="shared" ref="I191:I192" si="86">F191*G191</f>
        <v>81.62700000000001</v>
      </c>
      <c r="J191" s="31">
        <v>0.34</v>
      </c>
      <c r="K191" s="58">
        <f>I191/'May 2019 Testing'!$C$22</f>
        <v>0.32107115760623278</v>
      </c>
      <c r="L191" s="118">
        <v>0.32</v>
      </c>
      <c r="M191" s="304"/>
      <c r="N191" s="278"/>
      <c r="O191" s="280"/>
      <c r="P191" s="185"/>
      <c r="Q191" s="141"/>
      <c r="R191" s="33" t="s">
        <v>184</v>
      </c>
      <c r="S191" s="48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</row>
    <row r="192" spans="1:33" x14ac:dyDescent="0.25">
      <c r="A192" s="235"/>
      <c r="B192" s="144"/>
      <c r="C192" s="147"/>
      <c r="D192" s="147"/>
      <c r="E192" s="30" t="s">
        <v>46</v>
      </c>
      <c r="F192" s="274">
        <v>50.5</v>
      </c>
      <c r="G192" s="274">
        <v>1.79</v>
      </c>
      <c r="H192" s="274">
        <f t="shared" si="85"/>
        <v>28.212290502793294</v>
      </c>
      <c r="I192" s="274">
        <f t="shared" si="86"/>
        <v>90.394999999999996</v>
      </c>
      <c r="J192" s="83">
        <v>9.9000000000000005E-2</v>
      </c>
      <c r="K192" s="240">
        <f>(I192/2)/'May 2019 Testing'!$G$22</f>
        <v>9.6297271632343945E-2</v>
      </c>
      <c r="L192" s="276">
        <v>9.6000000000000002E-2</v>
      </c>
      <c r="M192" s="304"/>
      <c r="N192" s="278"/>
      <c r="O192" s="280"/>
      <c r="P192" s="185"/>
      <c r="Q192" s="141"/>
      <c r="R192" s="33" t="s">
        <v>184</v>
      </c>
      <c r="S192" s="48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</row>
    <row r="193" spans="1:33" ht="15.75" thickBot="1" x14ac:dyDescent="0.3">
      <c r="A193" s="235"/>
      <c r="B193" s="145"/>
      <c r="C193" s="148"/>
      <c r="D193" s="148"/>
      <c r="E193" s="36" t="s">
        <v>47</v>
      </c>
      <c r="F193" s="275"/>
      <c r="G193" s="275"/>
      <c r="H193" s="275"/>
      <c r="I193" s="275"/>
      <c r="J193" s="121">
        <v>9.9000000000000005E-2</v>
      </c>
      <c r="K193" s="245"/>
      <c r="L193" s="277"/>
      <c r="M193" s="305"/>
      <c r="N193" s="279"/>
      <c r="O193" s="281"/>
      <c r="P193" s="186"/>
      <c r="Q193" s="142"/>
      <c r="R193" s="39" t="s">
        <v>184</v>
      </c>
      <c r="S193" s="49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</row>
    <row r="194" spans="1:33" x14ac:dyDescent="0.25">
      <c r="A194" s="235"/>
      <c r="B194" s="143" t="s">
        <v>241</v>
      </c>
      <c r="C194" s="146" t="s">
        <v>43</v>
      </c>
      <c r="D194" s="146" t="s">
        <v>44</v>
      </c>
      <c r="E194" s="26" t="s">
        <v>45</v>
      </c>
      <c r="F194" s="27">
        <v>50.3</v>
      </c>
      <c r="G194" s="27">
        <v>1.66</v>
      </c>
      <c r="H194" s="27">
        <f t="shared" ref="H194:H195" si="87">F194/G194</f>
        <v>30.301204819277107</v>
      </c>
      <c r="I194" s="27">
        <f t="shared" ref="I194:I195" si="88">F194*G194</f>
        <v>83.49799999999999</v>
      </c>
      <c r="J194" s="27">
        <v>0.33400000000000002</v>
      </c>
      <c r="K194" s="62">
        <f>I194/'May 2019 Testing'!$C$22</f>
        <v>0.32843053790786403</v>
      </c>
      <c r="L194" s="117">
        <v>0.32700000000000001</v>
      </c>
      <c r="M194" s="303">
        <v>0.5</v>
      </c>
      <c r="N194" s="282">
        <v>-4</v>
      </c>
      <c r="O194" s="283">
        <v>20</v>
      </c>
      <c r="P194" s="184">
        <v>400</v>
      </c>
      <c r="Q194" s="140">
        <v>10</v>
      </c>
      <c r="R194" s="29" t="s">
        <v>184</v>
      </c>
      <c r="S194" s="47"/>
      <c r="T194" s="5" t="s">
        <v>208</v>
      </c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</row>
    <row r="195" spans="1:33" x14ac:dyDescent="0.25">
      <c r="A195" s="235"/>
      <c r="B195" s="144"/>
      <c r="C195" s="147"/>
      <c r="D195" s="147"/>
      <c r="E195" s="30" t="s">
        <v>46</v>
      </c>
      <c r="F195" s="274">
        <v>50.6</v>
      </c>
      <c r="G195" s="274">
        <v>1.83</v>
      </c>
      <c r="H195" s="274">
        <f t="shared" si="87"/>
        <v>27.650273224043715</v>
      </c>
      <c r="I195" s="274">
        <f t="shared" si="88"/>
        <v>92.598000000000013</v>
      </c>
      <c r="J195" s="83">
        <v>9.9000000000000005E-2</v>
      </c>
      <c r="K195" s="240">
        <f>(I195/2)/'May 2019 Testing'!$G$22</f>
        <v>9.8644114814002842E-2</v>
      </c>
      <c r="L195" s="276">
        <v>9.8000000000000004E-2</v>
      </c>
      <c r="M195" s="304"/>
      <c r="N195" s="278"/>
      <c r="O195" s="280"/>
      <c r="P195" s="185"/>
      <c r="Q195" s="141"/>
      <c r="R195" s="33" t="s">
        <v>174</v>
      </c>
      <c r="S195" s="48"/>
      <c r="T195" s="5" t="s">
        <v>263</v>
      </c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</row>
    <row r="196" spans="1:33" x14ac:dyDescent="0.25">
      <c r="A196" s="235"/>
      <c r="B196" s="144"/>
      <c r="C196" s="147"/>
      <c r="D196" s="149"/>
      <c r="E196" s="34" t="s">
        <v>47</v>
      </c>
      <c r="F196" s="274"/>
      <c r="G196" s="274"/>
      <c r="H196" s="274"/>
      <c r="I196" s="274"/>
      <c r="J196" s="83">
        <v>9.9000000000000005E-2</v>
      </c>
      <c r="K196" s="240"/>
      <c r="L196" s="276"/>
      <c r="M196" s="304"/>
      <c r="N196" s="278"/>
      <c r="O196" s="280"/>
      <c r="P196" s="185"/>
      <c r="Q196" s="141"/>
      <c r="R196" s="33" t="s">
        <v>174</v>
      </c>
      <c r="S196" s="48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</row>
    <row r="197" spans="1:33" x14ac:dyDescent="0.25">
      <c r="A197" s="235"/>
      <c r="B197" s="144"/>
      <c r="C197" s="147"/>
      <c r="D197" s="165" t="s">
        <v>48</v>
      </c>
      <c r="E197" s="30" t="s">
        <v>45</v>
      </c>
      <c r="F197" s="31">
        <v>50.7</v>
      </c>
      <c r="G197" s="31">
        <v>1.65</v>
      </c>
      <c r="H197" s="31">
        <f t="shared" ref="H197:H198" si="89">F197/G197</f>
        <v>30.72727272727273</v>
      </c>
      <c r="I197" s="31">
        <f t="shared" ref="I197:I198" si="90">F197*G197</f>
        <v>83.655000000000001</v>
      </c>
      <c r="J197" s="31">
        <v>0.34</v>
      </c>
      <c r="K197" s="58">
        <f>I197/'May 2019 Testing'!$C$22</f>
        <v>0.32904808077657394</v>
      </c>
      <c r="L197" s="118">
        <v>0.32900000000000001</v>
      </c>
      <c r="M197" s="304"/>
      <c r="N197" s="278"/>
      <c r="O197" s="280"/>
      <c r="P197" s="185"/>
      <c r="Q197" s="141"/>
      <c r="R197" s="33" t="s">
        <v>184</v>
      </c>
      <c r="S197" s="48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</row>
    <row r="198" spans="1:33" x14ac:dyDescent="0.25">
      <c r="A198" s="235"/>
      <c r="B198" s="144"/>
      <c r="C198" s="147"/>
      <c r="D198" s="147"/>
      <c r="E198" s="30" t="s">
        <v>46</v>
      </c>
      <c r="F198" s="274">
        <v>50.5</v>
      </c>
      <c r="G198" s="274">
        <v>1.86</v>
      </c>
      <c r="H198" s="274">
        <f t="shared" si="89"/>
        <v>27.1505376344086</v>
      </c>
      <c r="I198" s="274">
        <f t="shared" si="90"/>
        <v>93.93</v>
      </c>
      <c r="J198" s="83">
        <v>9.9000000000000005E-2</v>
      </c>
      <c r="K198" s="240">
        <f>(I198/2)/'May 2019 Testing'!$G$22</f>
        <v>0.1000630867241116</v>
      </c>
      <c r="L198" s="276">
        <v>0.1</v>
      </c>
      <c r="M198" s="304"/>
      <c r="N198" s="278"/>
      <c r="O198" s="280"/>
      <c r="P198" s="185"/>
      <c r="Q198" s="141"/>
      <c r="R198" s="33" t="s">
        <v>174</v>
      </c>
      <c r="S198" s="48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</row>
    <row r="199" spans="1:33" ht="15.75" thickBot="1" x14ac:dyDescent="0.3">
      <c r="A199" s="235"/>
      <c r="B199" s="144"/>
      <c r="C199" s="148"/>
      <c r="D199" s="148"/>
      <c r="E199" s="36" t="s">
        <v>47</v>
      </c>
      <c r="F199" s="275"/>
      <c r="G199" s="275"/>
      <c r="H199" s="275"/>
      <c r="I199" s="275"/>
      <c r="J199" s="121">
        <v>9.9000000000000005E-2</v>
      </c>
      <c r="K199" s="245"/>
      <c r="L199" s="277"/>
      <c r="M199" s="305"/>
      <c r="N199" s="279"/>
      <c r="O199" s="281"/>
      <c r="P199" s="186"/>
      <c r="Q199" s="142"/>
      <c r="R199" s="39" t="s">
        <v>174</v>
      </c>
      <c r="S199" s="49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</row>
    <row r="200" spans="1:33" x14ac:dyDescent="0.25">
      <c r="A200" s="235"/>
      <c r="B200" s="143" t="s">
        <v>147</v>
      </c>
      <c r="C200" s="146" t="s">
        <v>43</v>
      </c>
      <c r="D200" s="146" t="s">
        <v>44</v>
      </c>
      <c r="E200" s="26" t="s">
        <v>45</v>
      </c>
      <c r="F200" s="27">
        <v>50.3</v>
      </c>
      <c r="G200" s="27">
        <v>1.66</v>
      </c>
      <c r="H200" s="27">
        <f t="shared" ref="H200:H201" si="91">F200/G200</f>
        <v>30.301204819277107</v>
      </c>
      <c r="I200" s="27">
        <f t="shared" ref="I200:I201" si="92">F200*G200</f>
        <v>83.49799999999999</v>
      </c>
      <c r="J200" s="27">
        <v>0.33400000000000002</v>
      </c>
      <c r="K200" s="62">
        <f>I200/'May 2019 Testing'!$C$22</f>
        <v>0.32843053790786403</v>
      </c>
      <c r="L200" s="117">
        <v>0.32700000000000001</v>
      </c>
      <c r="M200" s="303">
        <v>0.5</v>
      </c>
      <c r="N200" s="282">
        <v>-4</v>
      </c>
      <c r="O200" s="283">
        <v>20</v>
      </c>
      <c r="P200" s="184">
        <v>400</v>
      </c>
      <c r="Q200" s="140">
        <v>3</v>
      </c>
      <c r="R200" s="29" t="s">
        <v>184</v>
      </c>
      <c r="S200" s="47"/>
      <c r="T200" s="5" t="s">
        <v>225</v>
      </c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</row>
    <row r="201" spans="1:33" x14ac:dyDescent="0.25">
      <c r="A201" s="235"/>
      <c r="B201" s="144"/>
      <c r="C201" s="147"/>
      <c r="D201" s="147"/>
      <c r="E201" s="30" t="s">
        <v>46</v>
      </c>
      <c r="F201" s="274">
        <v>60.4</v>
      </c>
      <c r="G201" s="274">
        <v>2.16</v>
      </c>
      <c r="H201" s="274">
        <f t="shared" si="91"/>
        <v>27.962962962962962</v>
      </c>
      <c r="I201" s="274">
        <f t="shared" si="92"/>
        <v>130.464</v>
      </c>
      <c r="J201" s="83">
        <v>9.9000000000000005E-2</v>
      </c>
      <c r="K201" s="240">
        <f>(I201/2)/'May 2019 Testing'!$G$22</f>
        <v>0.13898254600632912</v>
      </c>
      <c r="L201" s="276">
        <v>0.13800000000000001</v>
      </c>
      <c r="M201" s="304"/>
      <c r="N201" s="278"/>
      <c r="O201" s="280"/>
      <c r="P201" s="185"/>
      <c r="Q201" s="141"/>
      <c r="R201" s="33" t="s">
        <v>251</v>
      </c>
      <c r="S201" s="48"/>
      <c r="T201" s="5" t="s">
        <v>264</v>
      </c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</row>
    <row r="202" spans="1:33" x14ac:dyDescent="0.25">
      <c r="A202" s="235"/>
      <c r="B202" s="144"/>
      <c r="C202" s="147"/>
      <c r="D202" s="149"/>
      <c r="E202" s="34" t="s">
        <v>47</v>
      </c>
      <c r="F202" s="274"/>
      <c r="G202" s="274"/>
      <c r="H202" s="274"/>
      <c r="I202" s="274"/>
      <c r="J202" s="83">
        <v>9.9000000000000005E-2</v>
      </c>
      <c r="K202" s="240"/>
      <c r="L202" s="276"/>
      <c r="M202" s="304"/>
      <c r="N202" s="278"/>
      <c r="O202" s="280"/>
      <c r="P202" s="185"/>
      <c r="Q202" s="141"/>
      <c r="R202" s="33" t="s">
        <v>251</v>
      </c>
      <c r="S202" s="48"/>
      <c r="T202" s="5" t="s">
        <v>265</v>
      </c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</row>
    <row r="203" spans="1:33" x14ac:dyDescent="0.25">
      <c r="A203" s="235"/>
      <c r="B203" s="144"/>
      <c r="C203" s="147"/>
      <c r="D203" s="165" t="s">
        <v>48</v>
      </c>
      <c r="E203" s="30" t="s">
        <v>45</v>
      </c>
      <c r="F203" s="31">
        <v>50.7</v>
      </c>
      <c r="G203" s="31">
        <v>1.61</v>
      </c>
      <c r="H203" s="31">
        <f t="shared" ref="H203:H204" si="93">F203/G203</f>
        <v>31.490683229813666</v>
      </c>
      <c r="I203" s="31">
        <f t="shared" ref="I203:I204" si="94">F203*G203</f>
        <v>81.62700000000001</v>
      </c>
      <c r="J203" s="31">
        <v>0.34</v>
      </c>
      <c r="K203" s="58">
        <f>I203/'May 2019 Testing'!$C$22</f>
        <v>0.32107115760623278</v>
      </c>
      <c r="L203" s="118">
        <v>0.32</v>
      </c>
      <c r="M203" s="304"/>
      <c r="N203" s="278"/>
      <c r="O203" s="280"/>
      <c r="P203" s="185"/>
      <c r="Q203" s="141"/>
      <c r="R203" s="33" t="s">
        <v>184</v>
      </c>
      <c r="S203" s="48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</row>
    <row r="204" spans="1:33" x14ac:dyDescent="0.25">
      <c r="A204" s="235"/>
      <c r="B204" s="144"/>
      <c r="C204" s="147"/>
      <c r="D204" s="147"/>
      <c r="E204" s="30" t="s">
        <v>46</v>
      </c>
      <c r="F204" s="274">
        <v>60.3</v>
      </c>
      <c r="G204" s="274">
        <v>2.2200000000000002</v>
      </c>
      <c r="H204" s="274">
        <f t="shared" si="93"/>
        <v>27.162162162162158</v>
      </c>
      <c r="I204" s="274">
        <f t="shared" si="94"/>
        <v>133.86600000000001</v>
      </c>
      <c r="J204" s="83">
        <v>9.9000000000000005E-2</v>
      </c>
      <c r="K204" s="240">
        <f>(I204/2)/'May 2019 Testing'!$G$22</f>
        <v>0.14260667696593127</v>
      </c>
      <c r="L204" s="276">
        <v>0.14199999999999999</v>
      </c>
      <c r="M204" s="304"/>
      <c r="N204" s="278"/>
      <c r="O204" s="280"/>
      <c r="P204" s="185"/>
      <c r="Q204" s="141"/>
      <c r="R204" s="33" t="s">
        <v>251</v>
      </c>
      <c r="S204" s="48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</row>
    <row r="205" spans="1:33" ht="15.75" thickBot="1" x14ac:dyDescent="0.3">
      <c r="A205" s="235"/>
      <c r="B205" s="145"/>
      <c r="C205" s="148"/>
      <c r="D205" s="148"/>
      <c r="E205" s="36" t="s">
        <v>47</v>
      </c>
      <c r="F205" s="275"/>
      <c r="G205" s="275"/>
      <c r="H205" s="275"/>
      <c r="I205" s="275"/>
      <c r="J205" s="121">
        <v>9.9000000000000005E-2</v>
      </c>
      <c r="K205" s="245"/>
      <c r="L205" s="277"/>
      <c r="M205" s="305"/>
      <c r="N205" s="279"/>
      <c r="O205" s="281"/>
      <c r="P205" s="186"/>
      <c r="Q205" s="142"/>
      <c r="R205" s="39" t="s">
        <v>251</v>
      </c>
      <c r="S205" s="49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</row>
    <row r="206" spans="1:33" x14ac:dyDescent="0.25">
      <c r="A206" s="235"/>
      <c r="B206" s="143" t="s">
        <v>149</v>
      </c>
      <c r="C206" s="146" t="s">
        <v>43</v>
      </c>
      <c r="D206" s="146" t="s">
        <v>44</v>
      </c>
      <c r="E206" s="26" t="s">
        <v>45</v>
      </c>
      <c r="F206" s="27">
        <v>50.3</v>
      </c>
      <c r="G206" s="27">
        <v>1.66</v>
      </c>
      <c r="H206" s="27">
        <f t="shared" ref="H206:H207" si="95">F206/G206</f>
        <v>30.301204819277107</v>
      </c>
      <c r="I206" s="27">
        <f t="shared" ref="I206:I207" si="96">F206*G206</f>
        <v>83.49799999999999</v>
      </c>
      <c r="J206" s="27">
        <v>0.33400000000000002</v>
      </c>
      <c r="K206" s="62">
        <f>I206/'May 2019 Testing'!$C$22</f>
        <v>0.32843053790786403</v>
      </c>
      <c r="L206" s="117">
        <v>0.32700000000000001</v>
      </c>
      <c r="M206" s="303">
        <v>0.5</v>
      </c>
      <c r="N206" s="282">
        <v>-4</v>
      </c>
      <c r="O206" s="283">
        <v>20</v>
      </c>
      <c r="P206" s="288">
        <v>400</v>
      </c>
      <c r="Q206" s="140">
        <v>10</v>
      </c>
      <c r="R206" s="29" t="s">
        <v>174</v>
      </c>
      <c r="S206" s="47"/>
      <c r="T206" s="5" t="s">
        <v>208</v>
      </c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</row>
    <row r="207" spans="1:33" x14ac:dyDescent="0.25">
      <c r="A207" s="235"/>
      <c r="B207" s="144"/>
      <c r="C207" s="147"/>
      <c r="D207" s="147"/>
      <c r="E207" s="30" t="s">
        <v>46</v>
      </c>
      <c r="F207" s="274">
        <v>60.4</v>
      </c>
      <c r="G207" s="274">
        <v>2.16</v>
      </c>
      <c r="H207" s="274">
        <f t="shared" si="95"/>
        <v>27.962962962962962</v>
      </c>
      <c r="I207" s="274">
        <f t="shared" si="96"/>
        <v>130.464</v>
      </c>
      <c r="J207" s="83">
        <v>9.9000000000000005E-2</v>
      </c>
      <c r="K207" s="240">
        <f>(I207/2)/'May 2019 Testing'!$G$22</f>
        <v>0.13898254600632912</v>
      </c>
      <c r="L207" s="276">
        <v>0.13900000000000001</v>
      </c>
      <c r="M207" s="304"/>
      <c r="N207" s="278"/>
      <c r="O207" s="280"/>
      <c r="P207" s="289"/>
      <c r="Q207" s="141"/>
      <c r="R207" s="33" t="s">
        <v>174</v>
      </c>
      <c r="S207" s="48"/>
      <c r="T207" s="5" t="s">
        <v>267</v>
      </c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</row>
    <row r="208" spans="1:33" x14ac:dyDescent="0.25">
      <c r="A208" s="235"/>
      <c r="B208" s="144"/>
      <c r="C208" s="147"/>
      <c r="D208" s="149"/>
      <c r="E208" s="34" t="s">
        <v>47</v>
      </c>
      <c r="F208" s="274"/>
      <c r="G208" s="274"/>
      <c r="H208" s="274"/>
      <c r="I208" s="274"/>
      <c r="J208" s="83">
        <v>9.9000000000000005E-2</v>
      </c>
      <c r="K208" s="240"/>
      <c r="L208" s="276"/>
      <c r="M208" s="304"/>
      <c r="N208" s="278"/>
      <c r="O208" s="280"/>
      <c r="P208" s="289"/>
      <c r="Q208" s="141"/>
      <c r="R208" s="33" t="s">
        <v>174</v>
      </c>
      <c r="S208" s="48"/>
      <c r="T208" s="5" t="s">
        <v>268</v>
      </c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</row>
    <row r="209" spans="1:33" x14ac:dyDescent="0.25">
      <c r="A209" s="235"/>
      <c r="B209" s="144"/>
      <c r="C209" s="147"/>
      <c r="D209" s="165" t="s">
        <v>48</v>
      </c>
      <c r="E209" s="30" t="s">
        <v>45</v>
      </c>
      <c r="F209" s="31">
        <v>50.7</v>
      </c>
      <c r="G209" s="31">
        <v>1.61</v>
      </c>
      <c r="H209" s="31">
        <f t="shared" ref="H209:H210" si="97">F209/G209</f>
        <v>31.490683229813666</v>
      </c>
      <c r="I209" s="31">
        <f t="shared" ref="I209:I210" si="98">F209*G209</f>
        <v>81.62700000000001</v>
      </c>
      <c r="J209" s="31">
        <v>0.34</v>
      </c>
      <c r="K209" s="58">
        <f>I209/'May 2019 Testing'!$C$22</f>
        <v>0.32107115760623278</v>
      </c>
      <c r="L209" s="118">
        <v>0.32</v>
      </c>
      <c r="M209" s="304"/>
      <c r="N209" s="278"/>
      <c r="O209" s="280"/>
      <c r="P209" s="289"/>
      <c r="Q209" s="141"/>
      <c r="R209" s="33" t="s">
        <v>174</v>
      </c>
      <c r="S209" s="48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</row>
    <row r="210" spans="1:33" x14ac:dyDescent="0.25">
      <c r="A210" s="235"/>
      <c r="B210" s="144"/>
      <c r="C210" s="147"/>
      <c r="D210" s="147"/>
      <c r="E210" s="30" t="s">
        <v>46</v>
      </c>
      <c r="F210" s="274">
        <v>60.3</v>
      </c>
      <c r="G210" s="274">
        <v>2.2200000000000002</v>
      </c>
      <c r="H210" s="274">
        <f t="shared" si="97"/>
        <v>27.162162162162158</v>
      </c>
      <c r="I210" s="274">
        <f t="shared" si="98"/>
        <v>133.86600000000001</v>
      </c>
      <c r="J210" s="83">
        <v>9.9000000000000005E-2</v>
      </c>
      <c r="K210" s="240">
        <f>(I210/2)/'May 2019 Testing'!$G$22</f>
        <v>0.14260667696593127</v>
      </c>
      <c r="L210" s="276">
        <v>0.14199999999999999</v>
      </c>
      <c r="M210" s="304"/>
      <c r="N210" s="278"/>
      <c r="O210" s="280"/>
      <c r="P210" s="289"/>
      <c r="Q210" s="141"/>
      <c r="R210" s="33" t="s">
        <v>174</v>
      </c>
      <c r="S210" s="48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</row>
    <row r="211" spans="1:33" ht="15.75" thickBot="1" x14ac:dyDescent="0.3">
      <c r="A211" s="235"/>
      <c r="B211" s="144"/>
      <c r="C211" s="148"/>
      <c r="D211" s="148"/>
      <c r="E211" s="36" t="s">
        <v>47</v>
      </c>
      <c r="F211" s="275"/>
      <c r="G211" s="275"/>
      <c r="H211" s="275"/>
      <c r="I211" s="275"/>
      <c r="J211" s="121">
        <v>9.9000000000000005E-2</v>
      </c>
      <c r="K211" s="245"/>
      <c r="L211" s="277"/>
      <c r="M211" s="304"/>
      <c r="N211" s="278"/>
      <c r="O211" s="280"/>
      <c r="P211" s="290"/>
      <c r="Q211" s="142"/>
      <c r="R211" s="39" t="s">
        <v>174</v>
      </c>
      <c r="S211" s="49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</row>
    <row r="212" spans="1:33" x14ac:dyDescent="0.25">
      <c r="A212" s="235"/>
      <c r="B212" s="143" t="s">
        <v>256</v>
      </c>
      <c r="C212" s="214" t="s">
        <v>43</v>
      </c>
      <c r="D212" s="146" t="s">
        <v>44</v>
      </c>
      <c r="E212" s="26" t="s">
        <v>45</v>
      </c>
      <c r="F212" s="27">
        <v>60.3</v>
      </c>
      <c r="G212" s="27">
        <v>1.93</v>
      </c>
      <c r="H212" s="27">
        <f t="shared" ref="H212:H213" si="99">F212/G212</f>
        <v>31.243523316062177</v>
      </c>
      <c r="I212" s="27">
        <f t="shared" ref="I212:I213" si="100">F212*G212</f>
        <v>116.37899999999999</v>
      </c>
      <c r="J212" s="27">
        <v>0.33400000000000002</v>
      </c>
      <c r="K212" s="62">
        <f>I212/'May 2019 Testing'!$C$22</f>
        <v>0.45776446826486039</v>
      </c>
      <c r="L212" s="117">
        <v>0.45800000000000002</v>
      </c>
      <c r="M212" s="303">
        <v>0.5</v>
      </c>
      <c r="N212" s="282">
        <v>-4</v>
      </c>
      <c r="O212" s="283">
        <v>20</v>
      </c>
      <c r="P212" s="184">
        <v>400</v>
      </c>
      <c r="Q212" s="140">
        <v>3</v>
      </c>
      <c r="R212" s="29" t="s">
        <v>184</v>
      </c>
      <c r="S212" s="47"/>
      <c r="T212" s="5" t="s">
        <v>225</v>
      </c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</row>
    <row r="213" spans="1:33" x14ac:dyDescent="0.25">
      <c r="A213" s="235"/>
      <c r="B213" s="144"/>
      <c r="C213" s="147"/>
      <c r="D213" s="147"/>
      <c r="E213" s="30" t="s">
        <v>46</v>
      </c>
      <c r="F213" s="274">
        <v>60.4</v>
      </c>
      <c r="G213" s="274">
        <v>2.16</v>
      </c>
      <c r="H213" s="274">
        <f t="shared" si="99"/>
        <v>27.962962962962962</v>
      </c>
      <c r="I213" s="274">
        <f t="shared" si="100"/>
        <v>130.464</v>
      </c>
      <c r="J213" s="83">
        <v>9.9000000000000005E-2</v>
      </c>
      <c r="K213" s="240">
        <f>(I213/2)/'May 2019 Testing'!$G$22</f>
        <v>0.13898254600632912</v>
      </c>
      <c r="L213" s="276">
        <v>0.13900000000000001</v>
      </c>
      <c r="M213" s="304"/>
      <c r="N213" s="278"/>
      <c r="O213" s="280"/>
      <c r="P213" s="185"/>
      <c r="Q213" s="141"/>
      <c r="R213" s="33" t="s">
        <v>184</v>
      </c>
      <c r="S213" s="48"/>
      <c r="T213" t="s">
        <v>269</v>
      </c>
    </row>
    <row r="214" spans="1:33" x14ac:dyDescent="0.25">
      <c r="A214" s="235"/>
      <c r="B214" s="144"/>
      <c r="C214" s="147"/>
      <c r="D214" s="149"/>
      <c r="E214" s="34" t="s">
        <v>47</v>
      </c>
      <c r="F214" s="274"/>
      <c r="G214" s="274"/>
      <c r="H214" s="274"/>
      <c r="I214" s="274"/>
      <c r="J214" s="83">
        <v>9.9000000000000005E-2</v>
      </c>
      <c r="K214" s="240"/>
      <c r="L214" s="276"/>
      <c r="M214" s="304"/>
      <c r="N214" s="278"/>
      <c r="O214" s="280"/>
      <c r="P214" s="185"/>
      <c r="Q214" s="141"/>
      <c r="R214" s="33" t="s">
        <v>184</v>
      </c>
      <c r="S214" s="48"/>
    </row>
    <row r="215" spans="1:33" x14ac:dyDescent="0.25">
      <c r="A215" s="235"/>
      <c r="B215" s="144"/>
      <c r="C215" s="147"/>
      <c r="D215" s="165" t="s">
        <v>48</v>
      </c>
      <c r="E215" s="30" t="s">
        <v>45</v>
      </c>
      <c r="F215" s="31">
        <v>60.3</v>
      </c>
      <c r="G215" s="31">
        <v>1.89</v>
      </c>
      <c r="H215" s="31">
        <f t="shared" ref="H215:H216" si="101">F215/G215</f>
        <v>31.904761904761905</v>
      </c>
      <c r="I215" s="31">
        <f t="shared" ref="I215:I216" si="102">F215*G215</f>
        <v>113.96699999999998</v>
      </c>
      <c r="J215" s="31">
        <v>0.34</v>
      </c>
      <c r="K215" s="58">
        <f>I215/'May 2019 Testing'!$C$22</f>
        <v>0.44827712177232437</v>
      </c>
      <c r="L215" s="118">
        <v>0.44700000000000001</v>
      </c>
      <c r="M215" s="304"/>
      <c r="N215" s="278"/>
      <c r="O215" s="280"/>
      <c r="P215" s="185"/>
      <c r="Q215" s="141"/>
      <c r="R215" s="33" t="s">
        <v>184</v>
      </c>
      <c r="S215" s="48"/>
    </row>
    <row r="216" spans="1:33" x14ac:dyDescent="0.25">
      <c r="A216" s="235"/>
      <c r="B216" s="144"/>
      <c r="C216" s="147"/>
      <c r="D216" s="147"/>
      <c r="E216" s="30" t="s">
        <v>46</v>
      </c>
      <c r="F216" s="274">
        <v>60.3</v>
      </c>
      <c r="G216" s="274">
        <v>2.19</v>
      </c>
      <c r="H216" s="274">
        <f t="shared" si="101"/>
        <v>27.534246575342465</v>
      </c>
      <c r="I216" s="274">
        <f t="shared" si="102"/>
        <v>132.05699999999999</v>
      </c>
      <c r="J216" s="83">
        <v>9.9000000000000005E-2</v>
      </c>
      <c r="K216" s="240">
        <f>(I216/2)/'May 2019 Testing'!$G$22</f>
        <v>0.14067955970963486</v>
      </c>
      <c r="L216" s="276">
        <v>0.14000000000000001</v>
      </c>
      <c r="M216" s="304"/>
      <c r="N216" s="278"/>
      <c r="O216" s="280"/>
      <c r="P216" s="185"/>
      <c r="Q216" s="141"/>
      <c r="R216" s="33" t="s">
        <v>184</v>
      </c>
      <c r="S216" s="48"/>
    </row>
    <row r="217" spans="1:33" ht="15.75" thickBot="1" x14ac:dyDescent="0.3">
      <c r="A217" s="235"/>
      <c r="B217" s="145"/>
      <c r="C217" s="148"/>
      <c r="D217" s="148"/>
      <c r="E217" s="36" t="s">
        <v>47</v>
      </c>
      <c r="F217" s="275"/>
      <c r="G217" s="275"/>
      <c r="H217" s="275"/>
      <c r="I217" s="275"/>
      <c r="J217" s="121">
        <v>9.9000000000000005E-2</v>
      </c>
      <c r="K217" s="245"/>
      <c r="L217" s="277"/>
      <c r="M217" s="305"/>
      <c r="N217" s="279"/>
      <c r="O217" s="281"/>
      <c r="P217" s="186"/>
      <c r="Q217" s="142"/>
      <c r="R217" s="39" t="s">
        <v>184</v>
      </c>
      <c r="S217" s="49"/>
      <c r="U217" t="s">
        <v>266</v>
      </c>
    </row>
    <row r="218" spans="1:33" x14ac:dyDescent="0.25">
      <c r="A218" s="235"/>
      <c r="B218" s="143" t="s">
        <v>257</v>
      </c>
      <c r="C218" s="147" t="s">
        <v>43</v>
      </c>
      <c r="D218" s="147" t="s">
        <v>44</v>
      </c>
      <c r="E218" s="59" t="s">
        <v>45</v>
      </c>
      <c r="F218" s="110">
        <v>60.3</v>
      </c>
      <c r="G218" s="110">
        <v>1.98</v>
      </c>
      <c r="H218" s="110">
        <f t="shared" ref="H218:H219" si="103">F218/G218</f>
        <v>30.454545454545453</v>
      </c>
      <c r="I218" s="110">
        <f t="shared" ref="I218:I219" si="104">F218*G218</f>
        <v>119.39399999999999</v>
      </c>
      <c r="J218" s="110">
        <v>0.33400000000000002</v>
      </c>
      <c r="K218" s="109">
        <f>I218/'May 2019 Testing'!$C$22</f>
        <v>0.4696236513805303</v>
      </c>
      <c r="L218" s="122">
        <v>0.46899999999999997</v>
      </c>
      <c r="M218" s="303">
        <v>0.5</v>
      </c>
      <c r="N218" s="282">
        <v>-4</v>
      </c>
      <c r="O218" s="283">
        <v>20</v>
      </c>
      <c r="P218" s="185">
        <v>400</v>
      </c>
      <c r="Q218" s="141">
        <v>10</v>
      </c>
      <c r="R218" s="50" t="s">
        <v>184</v>
      </c>
      <c r="S218" s="51"/>
      <c r="T218" t="s">
        <v>208</v>
      </c>
    </row>
    <row r="219" spans="1:33" x14ac:dyDescent="0.25">
      <c r="A219" s="235"/>
      <c r="B219" s="144"/>
      <c r="C219" s="147"/>
      <c r="D219" s="147"/>
      <c r="E219" s="30" t="s">
        <v>46</v>
      </c>
      <c r="F219" s="274">
        <v>60.4</v>
      </c>
      <c r="G219" s="274">
        <v>2.19</v>
      </c>
      <c r="H219" s="274">
        <f t="shared" si="103"/>
        <v>27.579908675799086</v>
      </c>
      <c r="I219" s="274">
        <f t="shared" si="104"/>
        <v>132.27599999999998</v>
      </c>
      <c r="J219" s="83">
        <v>9.9000000000000005E-2</v>
      </c>
      <c r="K219" s="240">
        <f>(I219/2)/'May 2019 Testing'!$G$22</f>
        <v>0.14091285914530591</v>
      </c>
      <c r="L219" s="276">
        <v>0.14000000000000001</v>
      </c>
      <c r="M219" s="304"/>
      <c r="N219" s="278"/>
      <c r="O219" s="280"/>
      <c r="P219" s="185"/>
      <c r="Q219" s="141"/>
      <c r="R219" s="33" t="s">
        <v>184</v>
      </c>
      <c r="S219" s="48"/>
      <c r="T219" t="s">
        <v>270</v>
      </c>
    </row>
    <row r="220" spans="1:33" x14ac:dyDescent="0.25">
      <c r="A220" s="235"/>
      <c r="B220" s="144"/>
      <c r="C220" s="147"/>
      <c r="D220" s="149"/>
      <c r="E220" s="34" t="s">
        <v>47</v>
      </c>
      <c r="F220" s="274"/>
      <c r="G220" s="274"/>
      <c r="H220" s="274"/>
      <c r="I220" s="274"/>
      <c r="J220" s="83">
        <v>9.9000000000000005E-2</v>
      </c>
      <c r="K220" s="240"/>
      <c r="L220" s="276"/>
      <c r="M220" s="304"/>
      <c r="N220" s="278"/>
      <c r="O220" s="280"/>
      <c r="P220" s="185"/>
      <c r="Q220" s="141"/>
      <c r="R220" s="33" t="s">
        <v>184</v>
      </c>
      <c r="S220" s="48"/>
      <c r="T220" t="s">
        <v>281</v>
      </c>
    </row>
    <row r="221" spans="1:33" x14ac:dyDescent="0.25">
      <c r="A221" s="235"/>
      <c r="B221" s="144"/>
      <c r="C221" s="147"/>
      <c r="D221" s="165" t="s">
        <v>48</v>
      </c>
      <c r="E221" s="30" t="s">
        <v>45</v>
      </c>
      <c r="F221" s="31">
        <v>60.5</v>
      </c>
      <c r="G221" s="31">
        <v>1.93</v>
      </c>
      <c r="H221" s="31">
        <f t="shared" ref="H221:H222" si="105">F221/G221</f>
        <v>31.347150259067359</v>
      </c>
      <c r="I221" s="31">
        <f t="shared" ref="I221:I222" si="106">F221*G221</f>
        <v>116.765</v>
      </c>
      <c r="J221" s="31">
        <v>0.34</v>
      </c>
      <c r="K221" s="58">
        <f>I221/'May 2019 Testing'!$C$22</f>
        <v>0.45928275837519161</v>
      </c>
      <c r="L221" s="118">
        <v>0.45900000000000002</v>
      </c>
      <c r="M221" s="304"/>
      <c r="N221" s="278"/>
      <c r="O221" s="280"/>
      <c r="P221" s="185"/>
      <c r="Q221" s="141"/>
      <c r="R221" s="33" t="s">
        <v>184</v>
      </c>
      <c r="S221" s="48"/>
    </row>
    <row r="222" spans="1:33" x14ac:dyDescent="0.25">
      <c r="A222" s="235"/>
      <c r="B222" s="144"/>
      <c r="C222" s="147"/>
      <c r="D222" s="147"/>
      <c r="E222" s="30" t="s">
        <v>46</v>
      </c>
      <c r="F222" s="274">
        <v>60.3</v>
      </c>
      <c r="G222" s="274">
        <v>2.19</v>
      </c>
      <c r="H222" s="274">
        <f t="shared" si="105"/>
        <v>27.534246575342465</v>
      </c>
      <c r="I222" s="274">
        <f t="shared" si="106"/>
        <v>132.05699999999999</v>
      </c>
      <c r="J222" s="83">
        <v>9.9000000000000005E-2</v>
      </c>
      <c r="K222" s="240">
        <f>(I222/2)/'May 2019 Testing'!$G$22</f>
        <v>0.14067955970963486</v>
      </c>
      <c r="L222" s="276">
        <v>0.14000000000000001</v>
      </c>
      <c r="M222" s="304"/>
      <c r="N222" s="278"/>
      <c r="O222" s="280"/>
      <c r="P222" s="185"/>
      <c r="Q222" s="141"/>
      <c r="R222" s="33" t="s">
        <v>184</v>
      </c>
      <c r="S222" s="48"/>
    </row>
    <row r="223" spans="1:33" ht="15.75" thickBot="1" x14ac:dyDescent="0.3">
      <c r="A223" s="235"/>
      <c r="B223" s="144"/>
      <c r="C223" s="148"/>
      <c r="D223" s="148"/>
      <c r="E223" s="36" t="s">
        <v>47</v>
      </c>
      <c r="F223" s="275"/>
      <c r="G223" s="275"/>
      <c r="H223" s="275"/>
      <c r="I223" s="275"/>
      <c r="J223" s="121">
        <v>9.9000000000000005E-2</v>
      </c>
      <c r="K223" s="245"/>
      <c r="L223" s="277"/>
      <c r="M223" s="305"/>
      <c r="N223" s="279"/>
      <c r="O223" s="281"/>
      <c r="P223" s="186"/>
      <c r="Q223" s="142"/>
      <c r="R223" s="39" t="s">
        <v>184</v>
      </c>
      <c r="S223" s="49"/>
    </row>
    <row r="224" spans="1:33" x14ac:dyDescent="0.25">
      <c r="A224" s="235"/>
      <c r="B224" s="143" t="s">
        <v>258</v>
      </c>
      <c r="C224" s="147" t="s">
        <v>43</v>
      </c>
      <c r="D224" s="147" t="s">
        <v>44</v>
      </c>
      <c r="E224" s="59" t="s">
        <v>45</v>
      </c>
      <c r="F224" s="27">
        <v>55.1</v>
      </c>
      <c r="G224" s="27">
        <v>1.8</v>
      </c>
      <c r="H224" s="27">
        <f t="shared" ref="H224:H225" si="107">F224/G224</f>
        <v>30.611111111111111</v>
      </c>
      <c r="I224" s="27">
        <f t="shared" ref="I224:I225" si="108">F224*G224</f>
        <v>99.18</v>
      </c>
      <c r="J224" s="27">
        <v>0.33400000000000002</v>
      </c>
      <c r="K224" s="62">
        <f>I224/'May 2019 Testing'!$C$22</f>
        <v>0.39011402368562076</v>
      </c>
      <c r="L224" s="117">
        <v>0.38900000000000001</v>
      </c>
      <c r="M224" s="303">
        <v>0.5</v>
      </c>
      <c r="N224" s="282">
        <v>-4</v>
      </c>
      <c r="O224" s="283">
        <v>20</v>
      </c>
      <c r="P224" s="184">
        <v>400</v>
      </c>
      <c r="Q224" s="140">
        <v>3</v>
      </c>
      <c r="R224" s="29" t="s">
        <v>184</v>
      </c>
      <c r="S224" s="47"/>
      <c r="T224" t="s">
        <v>225</v>
      </c>
    </row>
    <row r="225" spans="1:20" x14ac:dyDescent="0.25">
      <c r="A225" s="235"/>
      <c r="B225" s="144"/>
      <c r="C225" s="147"/>
      <c r="D225" s="147"/>
      <c r="E225" s="30" t="s">
        <v>46</v>
      </c>
      <c r="F225" s="274">
        <v>55.1</v>
      </c>
      <c r="G225" s="274">
        <v>1.96</v>
      </c>
      <c r="H225" s="274">
        <f t="shared" si="107"/>
        <v>28.112244897959187</v>
      </c>
      <c r="I225" s="274">
        <f t="shared" si="108"/>
        <v>107.996</v>
      </c>
      <c r="J225" s="83">
        <v>9.9000000000000005E-2</v>
      </c>
      <c r="K225" s="240">
        <f>(I225/2)/'May 2019 Testing'!$G$22</f>
        <v>0.11504751531839832</v>
      </c>
      <c r="L225" s="276">
        <v>0.115</v>
      </c>
      <c r="M225" s="304"/>
      <c r="N225" s="278"/>
      <c r="O225" s="280"/>
      <c r="P225" s="185"/>
      <c r="Q225" s="141"/>
      <c r="R225" s="33" t="s">
        <v>184</v>
      </c>
      <c r="S225" s="48"/>
      <c r="T225" t="s">
        <v>271</v>
      </c>
    </row>
    <row r="226" spans="1:20" x14ac:dyDescent="0.25">
      <c r="A226" s="235"/>
      <c r="B226" s="144"/>
      <c r="C226" s="147"/>
      <c r="D226" s="149"/>
      <c r="E226" s="34" t="s">
        <v>47</v>
      </c>
      <c r="F226" s="274"/>
      <c r="G226" s="274"/>
      <c r="H226" s="274"/>
      <c r="I226" s="274"/>
      <c r="J226" s="83">
        <v>9.9000000000000005E-2</v>
      </c>
      <c r="K226" s="240"/>
      <c r="L226" s="276"/>
      <c r="M226" s="304"/>
      <c r="N226" s="278"/>
      <c r="O226" s="280"/>
      <c r="P226" s="185"/>
      <c r="Q226" s="141"/>
      <c r="R226" s="33" t="s">
        <v>184</v>
      </c>
      <c r="S226" s="48"/>
    </row>
    <row r="227" spans="1:20" x14ac:dyDescent="0.25">
      <c r="A227" s="235"/>
      <c r="B227" s="144"/>
      <c r="C227" s="147"/>
      <c r="D227" s="165" t="s">
        <v>48</v>
      </c>
      <c r="E227" s="30" t="s">
        <v>45</v>
      </c>
      <c r="F227" s="31">
        <v>54.7</v>
      </c>
      <c r="G227" s="31">
        <v>1.7</v>
      </c>
      <c r="H227" s="31">
        <f t="shared" ref="H227:H228" si="109">F227/G227</f>
        <v>32.176470588235297</v>
      </c>
      <c r="I227" s="31">
        <f t="shared" ref="I227:I228" si="110">F227*G227</f>
        <v>92.990000000000009</v>
      </c>
      <c r="J227" s="31">
        <v>0.34</v>
      </c>
      <c r="K227" s="58">
        <f>I227/'May 2019 Testing'!$C$22</f>
        <v>0.36576631440336638</v>
      </c>
      <c r="L227" s="118">
        <v>0.36499999999999999</v>
      </c>
      <c r="M227" s="304"/>
      <c r="N227" s="278"/>
      <c r="O227" s="280"/>
      <c r="P227" s="185"/>
      <c r="Q227" s="141"/>
      <c r="R227" s="33" t="s">
        <v>184</v>
      </c>
      <c r="S227" s="48"/>
    </row>
    <row r="228" spans="1:20" x14ac:dyDescent="0.25">
      <c r="A228" s="235"/>
      <c r="B228" s="144"/>
      <c r="C228" s="147"/>
      <c r="D228" s="147"/>
      <c r="E228" s="30" t="s">
        <v>46</v>
      </c>
      <c r="F228" s="274">
        <v>55.1</v>
      </c>
      <c r="G228" s="274">
        <v>2.02</v>
      </c>
      <c r="H228" s="274">
        <f t="shared" si="109"/>
        <v>27.277227722772277</v>
      </c>
      <c r="I228" s="274">
        <f t="shared" si="110"/>
        <v>111.30200000000001</v>
      </c>
      <c r="J228" s="83">
        <v>9.9000000000000005E-2</v>
      </c>
      <c r="K228" s="240">
        <f>(I228/2)/'May 2019 Testing'!$G$22</f>
        <v>0.11856937803222686</v>
      </c>
      <c r="L228" s="276">
        <v>0.11799999999999999</v>
      </c>
      <c r="M228" s="304"/>
      <c r="N228" s="278"/>
      <c r="O228" s="280"/>
      <c r="P228" s="185"/>
      <c r="Q228" s="141"/>
      <c r="R228" s="33" t="s">
        <v>184</v>
      </c>
      <c r="S228" s="48"/>
    </row>
    <row r="229" spans="1:20" ht="15.75" thickBot="1" x14ac:dyDescent="0.3">
      <c r="A229" s="235"/>
      <c r="B229" s="144"/>
      <c r="C229" s="147"/>
      <c r="D229" s="147"/>
      <c r="E229" s="65" t="s">
        <v>47</v>
      </c>
      <c r="F229" s="131"/>
      <c r="G229" s="131"/>
      <c r="H229" s="131"/>
      <c r="I229" s="131"/>
      <c r="J229" s="123">
        <v>9.9000000000000005E-2</v>
      </c>
      <c r="K229" s="135"/>
      <c r="L229" s="133"/>
      <c r="M229" s="304"/>
      <c r="N229" s="278"/>
      <c r="O229" s="280"/>
      <c r="P229" s="185"/>
      <c r="Q229" s="141"/>
      <c r="R229" s="52" t="s">
        <v>184</v>
      </c>
      <c r="S229" s="105"/>
    </row>
    <row r="230" spans="1:20" x14ac:dyDescent="0.25">
      <c r="A230" s="318"/>
      <c r="B230" s="285" t="s">
        <v>259</v>
      </c>
      <c r="C230" s="249" t="s">
        <v>43</v>
      </c>
      <c r="D230" s="249" t="s">
        <v>44</v>
      </c>
      <c r="E230" s="26" t="s">
        <v>45</v>
      </c>
      <c r="F230" s="27">
        <v>55.3</v>
      </c>
      <c r="G230" s="27">
        <v>1.8</v>
      </c>
      <c r="H230" s="27">
        <f t="shared" ref="H230:H231" si="111">F230/G230</f>
        <v>30.722222222222221</v>
      </c>
      <c r="I230" s="27">
        <f t="shared" ref="I230:I231" si="112">F230*G230</f>
        <v>99.539999999999992</v>
      </c>
      <c r="J230" s="27">
        <v>0.33400000000000002</v>
      </c>
      <c r="K230" s="62">
        <f>I230/'May 2019 Testing'!$C$22</f>
        <v>0.39153004555017829</v>
      </c>
      <c r="L230" s="62">
        <v>0.39</v>
      </c>
      <c r="M230" s="322">
        <v>0.5</v>
      </c>
      <c r="N230" s="322">
        <v>-4</v>
      </c>
      <c r="O230" s="322">
        <v>20</v>
      </c>
      <c r="P230" s="162">
        <v>400</v>
      </c>
      <c r="Q230" s="162">
        <v>10</v>
      </c>
      <c r="R230" s="29" t="s">
        <v>184</v>
      </c>
      <c r="S230" s="47"/>
      <c r="T230" t="s">
        <v>208</v>
      </c>
    </row>
    <row r="231" spans="1:20" x14ac:dyDescent="0.25">
      <c r="A231" s="318"/>
      <c r="B231" s="286"/>
      <c r="C231" s="250"/>
      <c r="D231" s="250"/>
      <c r="E231" s="30" t="s">
        <v>46</v>
      </c>
      <c r="F231" s="274">
        <v>55.1</v>
      </c>
      <c r="G231" s="274">
        <v>1.99</v>
      </c>
      <c r="H231" s="274">
        <f t="shared" si="111"/>
        <v>27.688442211055278</v>
      </c>
      <c r="I231" s="274">
        <f t="shared" si="112"/>
        <v>109.649</v>
      </c>
      <c r="J231" s="124">
        <v>9.9000000000000005E-2</v>
      </c>
      <c r="K231" s="240">
        <f>(I231/2)/'May 2019 Testing'!$G$22</f>
        <v>0.11680844667531259</v>
      </c>
      <c r="L231" s="240">
        <v>0.11600000000000001</v>
      </c>
      <c r="M231" s="321"/>
      <c r="N231" s="321"/>
      <c r="O231" s="321"/>
      <c r="P231" s="163"/>
      <c r="Q231" s="163"/>
      <c r="R231" s="33" t="s">
        <v>251</v>
      </c>
      <c r="S231" s="48"/>
      <c r="T231" t="s">
        <v>282</v>
      </c>
    </row>
    <row r="232" spans="1:20" x14ac:dyDescent="0.25">
      <c r="A232" s="318"/>
      <c r="B232" s="286"/>
      <c r="C232" s="250"/>
      <c r="D232" s="250"/>
      <c r="E232" s="30" t="s">
        <v>47</v>
      </c>
      <c r="F232" s="274"/>
      <c r="G232" s="274"/>
      <c r="H232" s="274"/>
      <c r="I232" s="274"/>
      <c r="J232" s="124">
        <v>9.9000000000000005E-2</v>
      </c>
      <c r="K232" s="240"/>
      <c r="L232" s="240"/>
      <c r="M232" s="321"/>
      <c r="N232" s="321"/>
      <c r="O232" s="321"/>
      <c r="P232" s="163"/>
      <c r="Q232" s="163"/>
      <c r="R232" s="33" t="s">
        <v>251</v>
      </c>
      <c r="S232" s="48"/>
    </row>
    <row r="233" spans="1:20" x14ac:dyDescent="0.25">
      <c r="A233" s="318"/>
      <c r="B233" s="286"/>
      <c r="C233" s="250"/>
      <c r="D233" s="250" t="s">
        <v>48</v>
      </c>
      <c r="E233" s="30" t="s">
        <v>45</v>
      </c>
      <c r="F233" s="31">
        <v>55.1</v>
      </c>
      <c r="G233" s="31">
        <v>1.7</v>
      </c>
      <c r="H233" s="31">
        <f t="shared" ref="H233:H234" si="113">F233/G233</f>
        <v>32.411764705882355</v>
      </c>
      <c r="I233" s="31">
        <f t="shared" ref="I233:I234" si="114">F233*G233</f>
        <v>93.67</v>
      </c>
      <c r="J233" s="31">
        <v>0.34</v>
      </c>
      <c r="K233" s="58">
        <f>I233/'May 2019 Testing'!$C$22</f>
        <v>0.3684410223697529</v>
      </c>
      <c r="L233" s="58">
        <v>0.36799999999999999</v>
      </c>
      <c r="M233" s="321"/>
      <c r="N233" s="321"/>
      <c r="O233" s="321"/>
      <c r="P233" s="163"/>
      <c r="Q233" s="163"/>
      <c r="R233" s="33" t="s">
        <v>184</v>
      </c>
      <c r="S233" s="48"/>
    </row>
    <row r="234" spans="1:20" x14ac:dyDescent="0.25">
      <c r="A234" s="318"/>
      <c r="B234" s="286"/>
      <c r="C234" s="250"/>
      <c r="D234" s="250"/>
      <c r="E234" s="30" t="s">
        <v>46</v>
      </c>
      <c r="F234" s="274">
        <v>55.1</v>
      </c>
      <c r="G234" s="274">
        <v>1.99</v>
      </c>
      <c r="H234" s="274">
        <f t="shared" si="113"/>
        <v>27.688442211055278</v>
      </c>
      <c r="I234" s="274">
        <f t="shared" si="114"/>
        <v>109.649</v>
      </c>
      <c r="J234" s="124">
        <v>9.9000000000000005E-2</v>
      </c>
      <c r="K234" s="240">
        <f>(I234/2)/'May 2019 Testing'!$G$22</f>
        <v>0.11680844667531259</v>
      </c>
      <c r="L234" s="240">
        <v>0.11600000000000001</v>
      </c>
      <c r="M234" s="321"/>
      <c r="N234" s="321"/>
      <c r="O234" s="321"/>
      <c r="P234" s="163"/>
      <c r="Q234" s="163"/>
      <c r="R234" s="33" t="s">
        <v>251</v>
      </c>
      <c r="S234" s="48"/>
    </row>
    <row r="235" spans="1:20" ht="15.75" thickBot="1" x14ac:dyDescent="0.3">
      <c r="A235" s="319"/>
      <c r="B235" s="287"/>
      <c r="C235" s="251"/>
      <c r="D235" s="251"/>
      <c r="E235" s="120" t="s">
        <v>47</v>
      </c>
      <c r="F235" s="275"/>
      <c r="G235" s="275"/>
      <c r="H235" s="275"/>
      <c r="I235" s="275"/>
      <c r="J235" s="125">
        <v>9.9000000000000005E-2</v>
      </c>
      <c r="K235" s="245"/>
      <c r="L235" s="245"/>
      <c r="M235" s="323"/>
      <c r="N235" s="323"/>
      <c r="O235" s="323"/>
      <c r="P235" s="164"/>
      <c r="Q235" s="164"/>
      <c r="R235" s="39" t="s">
        <v>251</v>
      </c>
      <c r="S235" s="49"/>
    </row>
    <row r="236" spans="1:20" ht="21.75" thickBot="1" x14ac:dyDescent="0.3">
      <c r="A236" s="210" t="s">
        <v>172</v>
      </c>
      <c r="B236" s="306"/>
      <c r="C236" s="306"/>
      <c r="D236" s="306"/>
      <c r="E236" s="306"/>
      <c r="F236" s="306"/>
      <c r="G236" s="306"/>
      <c r="H236" s="306"/>
      <c r="I236" s="306"/>
      <c r="J236" s="306"/>
      <c r="K236" s="306"/>
      <c r="L236" s="306"/>
      <c r="M236" s="306"/>
      <c r="N236" s="306"/>
      <c r="O236" s="306"/>
      <c r="P236" s="306"/>
      <c r="Q236" s="306"/>
      <c r="R236" s="306"/>
      <c r="S236" s="320"/>
    </row>
    <row r="237" spans="1:20" ht="45.75" thickBot="1" x14ac:dyDescent="0.3">
      <c r="A237" s="111"/>
      <c r="B237" s="112" t="s">
        <v>26</v>
      </c>
      <c r="C237" s="113" t="s">
        <v>27</v>
      </c>
      <c r="D237" s="113" t="s">
        <v>28</v>
      </c>
      <c r="E237" s="113" t="s">
        <v>29</v>
      </c>
      <c r="F237" s="114" t="s">
        <v>30</v>
      </c>
      <c r="G237" s="114" t="s">
        <v>31</v>
      </c>
      <c r="H237" s="115" t="s">
        <v>32</v>
      </c>
      <c r="I237" s="114" t="s">
        <v>33</v>
      </c>
      <c r="J237" s="115"/>
      <c r="K237" s="114" t="s">
        <v>34</v>
      </c>
      <c r="L237" s="115" t="s">
        <v>79</v>
      </c>
      <c r="M237" s="19" t="s">
        <v>35</v>
      </c>
      <c r="N237" s="302" t="s">
        <v>36</v>
      </c>
      <c r="O237" s="19" t="s">
        <v>37</v>
      </c>
      <c r="P237" s="23" t="s">
        <v>38</v>
      </c>
      <c r="Q237" s="24" t="s">
        <v>39</v>
      </c>
      <c r="R237" s="24" t="s">
        <v>40</v>
      </c>
      <c r="S237" s="25" t="s">
        <v>152</v>
      </c>
    </row>
    <row r="238" spans="1:20" x14ac:dyDescent="0.25">
      <c r="A238" s="316">
        <v>43728</v>
      </c>
      <c r="B238" s="143" t="s">
        <v>272</v>
      </c>
      <c r="C238" s="214" t="s">
        <v>76</v>
      </c>
      <c r="D238" s="146" t="s">
        <v>44</v>
      </c>
      <c r="E238" s="26" t="s">
        <v>45</v>
      </c>
      <c r="F238" s="27">
        <v>0</v>
      </c>
      <c r="G238" s="27">
        <v>0</v>
      </c>
      <c r="H238" s="27">
        <v>0</v>
      </c>
      <c r="I238" s="27">
        <f t="shared" ref="I238:I239" si="115">F238*G238</f>
        <v>0</v>
      </c>
      <c r="J238" s="27">
        <v>0.33400000000000002</v>
      </c>
      <c r="K238" s="62">
        <f>I238/'May 2019 Testing'!$C$22</f>
        <v>0</v>
      </c>
      <c r="L238" s="117"/>
      <c r="M238" s="307">
        <v>0.5</v>
      </c>
      <c r="N238" s="308">
        <v>-12</v>
      </c>
      <c r="O238" s="309">
        <v>20</v>
      </c>
      <c r="P238" s="184">
        <v>400</v>
      </c>
      <c r="Q238" s="140">
        <v>10</v>
      </c>
      <c r="R238" s="140" t="s">
        <v>69</v>
      </c>
      <c r="S238" s="47"/>
    </row>
    <row r="239" spans="1:20" x14ac:dyDescent="0.25">
      <c r="A239" s="317"/>
      <c r="B239" s="144"/>
      <c r="C239" s="147"/>
      <c r="D239" s="147"/>
      <c r="E239" s="30" t="s">
        <v>46</v>
      </c>
      <c r="F239" s="274">
        <v>0</v>
      </c>
      <c r="G239" s="274">
        <v>0</v>
      </c>
      <c r="H239" s="274">
        <v>0</v>
      </c>
      <c r="I239" s="274">
        <f t="shared" si="115"/>
        <v>0</v>
      </c>
      <c r="J239" s="124">
        <v>9.9000000000000005E-2</v>
      </c>
      <c r="K239" s="240">
        <f>(I239/2)/'May 2019 Testing'!$G$22</f>
        <v>0</v>
      </c>
      <c r="L239" s="276"/>
      <c r="M239" s="310"/>
      <c r="N239" s="311"/>
      <c r="O239" s="312"/>
      <c r="P239" s="185"/>
      <c r="Q239" s="141"/>
      <c r="R239" s="141"/>
      <c r="S239" s="48"/>
    </row>
    <row r="240" spans="1:20" x14ac:dyDescent="0.25">
      <c r="A240" s="317"/>
      <c r="B240" s="144"/>
      <c r="C240" s="147"/>
      <c r="D240" s="149"/>
      <c r="E240" s="34" t="s">
        <v>47</v>
      </c>
      <c r="F240" s="274"/>
      <c r="G240" s="274"/>
      <c r="H240" s="274"/>
      <c r="I240" s="274"/>
      <c r="J240" s="124">
        <v>9.9000000000000005E-2</v>
      </c>
      <c r="K240" s="240"/>
      <c r="L240" s="276"/>
      <c r="M240" s="310"/>
      <c r="N240" s="311"/>
      <c r="O240" s="312"/>
      <c r="P240" s="185"/>
      <c r="Q240" s="141"/>
      <c r="R240" s="141"/>
      <c r="S240" s="48"/>
    </row>
    <row r="241" spans="1:19" x14ac:dyDescent="0.25">
      <c r="A241" s="317"/>
      <c r="B241" s="144"/>
      <c r="C241" s="147"/>
      <c r="D241" s="165" t="s">
        <v>48</v>
      </c>
      <c r="E241" s="30" t="s">
        <v>45</v>
      </c>
      <c r="F241" s="31">
        <v>0</v>
      </c>
      <c r="G241" s="31">
        <v>0</v>
      </c>
      <c r="H241" s="31">
        <v>0</v>
      </c>
      <c r="I241" s="31">
        <f t="shared" ref="I241:I242" si="116">F241*G241</f>
        <v>0</v>
      </c>
      <c r="J241" s="31">
        <v>0.34</v>
      </c>
      <c r="K241" s="58">
        <f>I241/'May 2019 Testing'!$C$22</f>
        <v>0</v>
      </c>
      <c r="L241" s="118"/>
      <c r="M241" s="310"/>
      <c r="N241" s="311"/>
      <c r="O241" s="312"/>
      <c r="P241" s="185"/>
      <c r="Q241" s="141"/>
      <c r="R241" s="141"/>
      <c r="S241" s="48"/>
    </row>
    <row r="242" spans="1:19" x14ac:dyDescent="0.25">
      <c r="A242" s="317"/>
      <c r="B242" s="144"/>
      <c r="C242" s="147"/>
      <c r="D242" s="147"/>
      <c r="E242" s="30" t="s">
        <v>46</v>
      </c>
      <c r="F242" s="274">
        <v>0</v>
      </c>
      <c r="G242" s="274">
        <v>0</v>
      </c>
      <c r="H242" s="274">
        <v>0</v>
      </c>
      <c r="I242" s="274">
        <f t="shared" si="116"/>
        <v>0</v>
      </c>
      <c r="J242" s="124">
        <v>9.9000000000000005E-2</v>
      </c>
      <c r="K242" s="240">
        <f>(I242/2)/'May 2019 Testing'!$G$22</f>
        <v>0</v>
      </c>
      <c r="L242" s="276"/>
      <c r="M242" s="310"/>
      <c r="N242" s="311"/>
      <c r="O242" s="312"/>
      <c r="P242" s="185"/>
      <c r="Q242" s="141"/>
      <c r="R242" s="141"/>
      <c r="S242" s="48"/>
    </row>
    <row r="243" spans="1:19" ht="15.75" thickBot="1" x14ac:dyDescent="0.3">
      <c r="A243" s="317"/>
      <c r="B243" s="145"/>
      <c r="C243" s="148"/>
      <c r="D243" s="148"/>
      <c r="E243" s="36" t="s">
        <v>47</v>
      </c>
      <c r="F243" s="275"/>
      <c r="G243" s="275"/>
      <c r="H243" s="275"/>
      <c r="I243" s="275"/>
      <c r="J243" s="125">
        <v>9.9000000000000005E-2</v>
      </c>
      <c r="K243" s="245"/>
      <c r="L243" s="277"/>
      <c r="M243" s="313"/>
      <c r="N243" s="314"/>
      <c r="O243" s="315"/>
      <c r="P243" s="186"/>
      <c r="Q243" s="142"/>
      <c r="R243" s="142"/>
      <c r="S243" s="49"/>
    </row>
    <row r="244" spans="1:19" x14ac:dyDescent="0.25">
      <c r="A244" s="317"/>
      <c r="B244" s="143" t="s">
        <v>273</v>
      </c>
      <c r="C244" s="146" t="s">
        <v>43</v>
      </c>
      <c r="D244" s="146" t="s">
        <v>44</v>
      </c>
      <c r="E244" s="26" t="s">
        <v>45</v>
      </c>
      <c r="F244" s="27"/>
      <c r="G244" s="27"/>
      <c r="H244" s="27" t="e">
        <f t="shared" ref="H244:H245" si="117">F244/G244</f>
        <v>#DIV/0!</v>
      </c>
      <c r="I244" s="27">
        <f t="shared" ref="I244:I245" si="118">F244*G244</f>
        <v>0</v>
      </c>
      <c r="J244" s="27">
        <v>0.33400000000000002</v>
      </c>
      <c r="K244" s="62">
        <f>I244/'May 2019 Testing'!$C$22</f>
        <v>0</v>
      </c>
      <c r="L244" s="117"/>
      <c r="M244" s="307">
        <v>0.5</v>
      </c>
      <c r="N244" s="308">
        <v>-12</v>
      </c>
      <c r="O244" s="309">
        <v>20</v>
      </c>
      <c r="P244" s="184">
        <v>400</v>
      </c>
      <c r="Q244" s="140">
        <v>3</v>
      </c>
      <c r="R244" s="29"/>
      <c r="S244" s="47"/>
    </row>
    <row r="245" spans="1:19" x14ac:dyDescent="0.25">
      <c r="A245" s="317"/>
      <c r="B245" s="144"/>
      <c r="C245" s="147"/>
      <c r="D245" s="147"/>
      <c r="E245" s="30" t="s">
        <v>46</v>
      </c>
      <c r="F245" s="274"/>
      <c r="G245" s="274"/>
      <c r="H245" s="274" t="e">
        <f t="shared" si="117"/>
        <v>#DIV/0!</v>
      </c>
      <c r="I245" s="274">
        <f t="shared" si="118"/>
        <v>0</v>
      </c>
      <c r="J245" s="124">
        <v>9.9000000000000005E-2</v>
      </c>
      <c r="K245" s="240">
        <f>(I245/2)/'May 2019 Testing'!$G$22</f>
        <v>0</v>
      </c>
      <c r="L245" s="276"/>
      <c r="M245" s="310"/>
      <c r="N245" s="311"/>
      <c r="O245" s="312"/>
      <c r="P245" s="185"/>
      <c r="Q245" s="141"/>
      <c r="R245" s="33"/>
      <c r="S245" s="48"/>
    </row>
    <row r="246" spans="1:19" x14ac:dyDescent="0.25">
      <c r="A246" s="317"/>
      <c r="B246" s="144"/>
      <c r="C246" s="147"/>
      <c r="D246" s="149"/>
      <c r="E246" s="34" t="s">
        <v>47</v>
      </c>
      <c r="F246" s="274"/>
      <c r="G246" s="274"/>
      <c r="H246" s="274"/>
      <c r="I246" s="274"/>
      <c r="J246" s="124">
        <v>9.9000000000000005E-2</v>
      </c>
      <c r="K246" s="240"/>
      <c r="L246" s="276"/>
      <c r="M246" s="310"/>
      <c r="N246" s="311"/>
      <c r="O246" s="312"/>
      <c r="P246" s="185"/>
      <c r="Q246" s="141"/>
      <c r="R246" s="33"/>
      <c r="S246" s="48"/>
    </row>
    <row r="247" spans="1:19" x14ac:dyDescent="0.25">
      <c r="A247" s="317"/>
      <c r="B247" s="144"/>
      <c r="C247" s="147"/>
      <c r="D247" s="165" t="s">
        <v>48</v>
      </c>
      <c r="E247" s="30" t="s">
        <v>45</v>
      </c>
      <c r="F247" s="31"/>
      <c r="G247" s="31"/>
      <c r="H247" s="31" t="e">
        <f t="shared" ref="H247:H248" si="119">F247/G247</f>
        <v>#DIV/0!</v>
      </c>
      <c r="I247" s="31">
        <f t="shared" ref="I247:I248" si="120">F247*G247</f>
        <v>0</v>
      </c>
      <c r="J247" s="31">
        <v>0.34</v>
      </c>
      <c r="K247" s="58">
        <f>I247/'May 2019 Testing'!$C$22</f>
        <v>0</v>
      </c>
      <c r="L247" s="118"/>
      <c r="M247" s="310"/>
      <c r="N247" s="311"/>
      <c r="O247" s="312"/>
      <c r="P247" s="185"/>
      <c r="Q247" s="141"/>
      <c r="R247" s="33"/>
      <c r="S247" s="48"/>
    </row>
    <row r="248" spans="1:19" x14ac:dyDescent="0.25">
      <c r="A248" s="317"/>
      <c r="B248" s="144"/>
      <c r="C248" s="147"/>
      <c r="D248" s="147"/>
      <c r="E248" s="30" t="s">
        <v>46</v>
      </c>
      <c r="F248" s="274"/>
      <c r="G248" s="274"/>
      <c r="H248" s="274" t="e">
        <f t="shared" si="119"/>
        <v>#DIV/0!</v>
      </c>
      <c r="I248" s="274">
        <f t="shared" si="120"/>
        <v>0</v>
      </c>
      <c r="J248" s="124">
        <v>9.9000000000000005E-2</v>
      </c>
      <c r="K248" s="240">
        <f>(I248/2)/'May 2019 Testing'!$G$22</f>
        <v>0</v>
      </c>
      <c r="L248" s="276"/>
      <c r="M248" s="310"/>
      <c r="N248" s="311"/>
      <c r="O248" s="312"/>
      <c r="P248" s="185"/>
      <c r="Q248" s="141"/>
      <c r="R248" s="33"/>
      <c r="S248" s="48"/>
    </row>
    <row r="249" spans="1:19" ht="15.75" thickBot="1" x14ac:dyDescent="0.3">
      <c r="A249" s="317"/>
      <c r="B249" s="145"/>
      <c r="C249" s="148"/>
      <c r="D249" s="148"/>
      <c r="E249" s="36" t="s">
        <v>47</v>
      </c>
      <c r="F249" s="275"/>
      <c r="G249" s="275"/>
      <c r="H249" s="275"/>
      <c r="I249" s="275"/>
      <c r="J249" s="125">
        <v>9.9000000000000005E-2</v>
      </c>
      <c r="K249" s="245"/>
      <c r="L249" s="277"/>
      <c r="M249" s="313"/>
      <c r="N249" s="314"/>
      <c r="O249" s="315"/>
      <c r="P249" s="186"/>
      <c r="Q249" s="142"/>
      <c r="R249" s="39"/>
      <c r="S249" s="49"/>
    </row>
    <row r="250" spans="1:19" x14ac:dyDescent="0.25">
      <c r="A250" s="317"/>
      <c r="B250" s="143" t="s">
        <v>274</v>
      </c>
      <c r="C250" s="146" t="s">
        <v>43</v>
      </c>
      <c r="D250" s="146" t="s">
        <v>44</v>
      </c>
      <c r="E250" s="26" t="s">
        <v>45</v>
      </c>
      <c r="F250" s="27"/>
      <c r="G250" s="27"/>
      <c r="H250" s="27" t="e">
        <f t="shared" ref="H250:H251" si="121">F250/G250</f>
        <v>#DIV/0!</v>
      </c>
      <c r="I250" s="27">
        <f t="shared" ref="I250:I251" si="122">F250*G250</f>
        <v>0</v>
      </c>
      <c r="J250" s="27">
        <v>0.33400000000000002</v>
      </c>
      <c r="K250" s="62">
        <f>I250/'May 2019 Testing'!$C$22</f>
        <v>0</v>
      </c>
      <c r="L250" s="117"/>
      <c r="M250" s="307">
        <v>0.5</v>
      </c>
      <c r="N250" s="308">
        <v>-12</v>
      </c>
      <c r="O250" s="309">
        <v>20</v>
      </c>
      <c r="P250" s="184">
        <v>400</v>
      </c>
      <c r="Q250" s="140">
        <v>10</v>
      </c>
      <c r="R250" s="29"/>
      <c r="S250" s="47"/>
    </row>
    <row r="251" spans="1:19" x14ac:dyDescent="0.25">
      <c r="A251" s="317"/>
      <c r="B251" s="144"/>
      <c r="C251" s="147"/>
      <c r="D251" s="147"/>
      <c r="E251" s="30" t="s">
        <v>46</v>
      </c>
      <c r="F251" s="274"/>
      <c r="G251" s="274"/>
      <c r="H251" s="274" t="e">
        <f t="shared" si="121"/>
        <v>#DIV/0!</v>
      </c>
      <c r="I251" s="274">
        <f t="shared" si="122"/>
        <v>0</v>
      </c>
      <c r="J251" s="124">
        <v>9.9000000000000005E-2</v>
      </c>
      <c r="K251" s="240">
        <f>(I251/2)/'May 2019 Testing'!$G$22</f>
        <v>0</v>
      </c>
      <c r="L251" s="276"/>
      <c r="M251" s="310"/>
      <c r="N251" s="311"/>
      <c r="O251" s="312"/>
      <c r="P251" s="185"/>
      <c r="Q251" s="141"/>
      <c r="R251" s="33"/>
      <c r="S251" s="48"/>
    </row>
    <row r="252" spans="1:19" x14ac:dyDescent="0.25">
      <c r="A252" s="317"/>
      <c r="B252" s="144"/>
      <c r="C252" s="147"/>
      <c r="D252" s="149"/>
      <c r="E252" s="34" t="s">
        <v>47</v>
      </c>
      <c r="F252" s="274"/>
      <c r="G252" s="274"/>
      <c r="H252" s="274"/>
      <c r="I252" s="274"/>
      <c r="J252" s="124">
        <v>9.9000000000000005E-2</v>
      </c>
      <c r="K252" s="240"/>
      <c r="L252" s="276"/>
      <c r="M252" s="310"/>
      <c r="N252" s="311"/>
      <c r="O252" s="312"/>
      <c r="P252" s="185"/>
      <c r="Q252" s="141"/>
      <c r="R252" s="33"/>
      <c r="S252" s="48"/>
    </row>
    <row r="253" spans="1:19" x14ac:dyDescent="0.25">
      <c r="A253" s="317"/>
      <c r="B253" s="144"/>
      <c r="C253" s="147"/>
      <c r="D253" s="165" t="s">
        <v>48</v>
      </c>
      <c r="E253" s="30" t="s">
        <v>45</v>
      </c>
      <c r="F253" s="31"/>
      <c r="G253" s="31"/>
      <c r="H253" s="31" t="e">
        <f t="shared" ref="H253:H254" si="123">F253/G253</f>
        <v>#DIV/0!</v>
      </c>
      <c r="I253" s="31">
        <f t="shared" ref="I253:I254" si="124">F253*G253</f>
        <v>0</v>
      </c>
      <c r="J253" s="31">
        <v>0.34</v>
      </c>
      <c r="K253" s="58">
        <f>I253/'May 2019 Testing'!$C$22</f>
        <v>0</v>
      </c>
      <c r="L253" s="118"/>
      <c r="M253" s="310"/>
      <c r="N253" s="311"/>
      <c r="O253" s="312"/>
      <c r="P253" s="185"/>
      <c r="Q253" s="141"/>
      <c r="R253" s="33"/>
      <c r="S253" s="48"/>
    </row>
    <row r="254" spans="1:19" x14ac:dyDescent="0.25">
      <c r="A254" s="317"/>
      <c r="B254" s="144"/>
      <c r="C254" s="147"/>
      <c r="D254" s="147"/>
      <c r="E254" s="30" t="s">
        <v>46</v>
      </c>
      <c r="F254" s="274"/>
      <c r="G254" s="274"/>
      <c r="H254" s="274" t="e">
        <f t="shared" si="123"/>
        <v>#DIV/0!</v>
      </c>
      <c r="I254" s="274">
        <f t="shared" si="124"/>
        <v>0</v>
      </c>
      <c r="J254" s="124">
        <v>9.9000000000000005E-2</v>
      </c>
      <c r="K254" s="240">
        <f>(I254/2)/'May 2019 Testing'!$G$22</f>
        <v>0</v>
      </c>
      <c r="L254" s="276"/>
      <c r="M254" s="310"/>
      <c r="N254" s="311"/>
      <c r="O254" s="312"/>
      <c r="P254" s="185"/>
      <c r="Q254" s="141"/>
      <c r="R254" s="33"/>
      <c r="S254" s="48"/>
    </row>
    <row r="255" spans="1:19" ht="15.75" thickBot="1" x14ac:dyDescent="0.3">
      <c r="A255" s="317"/>
      <c r="B255" s="145"/>
      <c r="C255" s="148"/>
      <c r="D255" s="148"/>
      <c r="E255" s="36" t="s">
        <v>47</v>
      </c>
      <c r="F255" s="275"/>
      <c r="G255" s="275"/>
      <c r="H255" s="275"/>
      <c r="I255" s="275"/>
      <c r="J255" s="125">
        <v>9.9000000000000005E-2</v>
      </c>
      <c r="K255" s="245"/>
      <c r="L255" s="277"/>
      <c r="M255" s="313"/>
      <c r="N255" s="314"/>
      <c r="O255" s="315"/>
      <c r="P255" s="186"/>
      <c r="Q255" s="142"/>
      <c r="R255" s="39"/>
      <c r="S255" s="49"/>
    </row>
    <row r="256" spans="1:19" x14ac:dyDescent="0.25">
      <c r="A256" s="317"/>
      <c r="B256" s="143" t="s">
        <v>275</v>
      </c>
      <c r="C256" s="146" t="s">
        <v>43</v>
      </c>
      <c r="D256" s="146" t="s">
        <v>44</v>
      </c>
      <c r="E256" s="26" t="s">
        <v>45</v>
      </c>
      <c r="F256" s="27"/>
      <c r="G256" s="27"/>
      <c r="H256" s="27" t="e">
        <f t="shared" ref="H256:H257" si="125">F256/G256</f>
        <v>#DIV/0!</v>
      </c>
      <c r="I256" s="27">
        <f t="shared" ref="I256:I257" si="126">F256*G256</f>
        <v>0</v>
      </c>
      <c r="J256" s="27">
        <v>0.33400000000000002</v>
      </c>
      <c r="K256" s="62">
        <f>I256/'May 2019 Testing'!$C$22</f>
        <v>0</v>
      </c>
      <c r="L256" s="117"/>
      <c r="M256" s="307">
        <v>0.5</v>
      </c>
      <c r="N256" s="308">
        <v>-12</v>
      </c>
      <c r="O256" s="309">
        <v>20</v>
      </c>
      <c r="P256" s="184">
        <v>400</v>
      </c>
      <c r="Q256" s="140">
        <v>3</v>
      </c>
      <c r="R256" s="29"/>
      <c r="S256" s="47"/>
    </row>
    <row r="257" spans="1:19" x14ac:dyDescent="0.25">
      <c r="A257" s="317"/>
      <c r="B257" s="144"/>
      <c r="C257" s="147"/>
      <c r="D257" s="147"/>
      <c r="E257" s="30" t="s">
        <v>46</v>
      </c>
      <c r="F257" s="274"/>
      <c r="G257" s="274"/>
      <c r="H257" s="274" t="e">
        <f t="shared" si="125"/>
        <v>#DIV/0!</v>
      </c>
      <c r="I257" s="274">
        <f t="shared" si="126"/>
        <v>0</v>
      </c>
      <c r="J257" s="124">
        <v>9.9000000000000005E-2</v>
      </c>
      <c r="K257" s="240">
        <f>(I257/2)/'May 2019 Testing'!$G$22</f>
        <v>0</v>
      </c>
      <c r="L257" s="276"/>
      <c r="M257" s="310"/>
      <c r="N257" s="311"/>
      <c r="O257" s="312"/>
      <c r="P257" s="185"/>
      <c r="Q257" s="141"/>
      <c r="R257" s="33"/>
      <c r="S257" s="48"/>
    </row>
    <row r="258" spans="1:19" x14ac:dyDescent="0.25">
      <c r="A258" s="317"/>
      <c r="B258" s="144"/>
      <c r="C258" s="147"/>
      <c r="D258" s="149"/>
      <c r="E258" s="34" t="s">
        <v>47</v>
      </c>
      <c r="F258" s="274"/>
      <c r="G258" s="274"/>
      <c r="H258" s="274"/>
      <c r="I258" s="274"/>
      <c r="J258" s="124">
        <v>9.9000000000000005E-2</v>
      </c>
      <c r="K258" s="240"/>
      <c r="L258" s="276"/>
      <c r="M258" s="310"/>
      <c r="N258" s="311"/>
      <c r="O258" s="312"/>
      <c r="P258" s="185"/>
      <c r="Q258" s="141"/>
      <c r="R258" s="33"/>
      <c r="S258" s="48"/>
    </row>
    <row r="259" spans="1:19" x14ac:dyDescent="0.25">
      <c r="A259" s="317"/>
      <c r="B259" s="144"/>
      <c r="C259" s="147"/>
      <c r="D259" s="165" t="s">
        <v>48</v>
      </c>
      <c r="E259" s="30" t="s">
        <v>45</v>
      </c>
      <c r="F259" s="31"/>
      <c r="G259" s="31"/>
      <c r="H259" s="31" t="e">
        <f t="shared" ref="H259:H260" si="127">F259/G259</f>
        <v>#DIV/0!</v>
      </c>
      <c r="I259" s="31">
        <f t="shared" ref="I259:I260" si="128">F259*G259</f>
        <v>0</v>
      </c>
      <c r="J259" s="31">
        <v>0.34</v>
      </c>
      <c r="K259" s="58">
        <f>I259/'May 2019 Testing'!$C$22</f>
        <v>0</v>
      </c>
      <c r="L259" s="118"/>
      <c r="M259" s="310"/>
      <c r="N259" s="311"/>
      <c r="O259" s="312"/>
      <c r="P259" s="185"/>
      <c r="Q259" s="141"/>
      <c r="R259" s="33"/>
      <c r="S259" s="48"/>
    </row>
    <row r="260" spans="1:19" x14ac:dyDescent="0.25">
      <c r="A260" s="317"/>
      <c r="B260" s="144"/>
      <c r="C260" s="147"/>
      <c r="D260" s="147"/>
      <c r="E260" s="30" t="s">
        <v>46</v>
      </c>
      <c r="F260" s="274"/>
      <c r="G260" s="274"/>
      <c r="H260" s="274" t="e">
        <f t="shared" si="127"/>
        <v>#DIV/0!</v>
      </c>
      <c r="I260" s="274">
        <f t="shared" si="128"/>
        <v>0</v>
      </c>
      <c r="J260" s="124">
        <v>9.9000000000000005E-2</v>
      </c>
      <c r="K260" s="240">
        <f>(I260/2)/'May 2019 Testing'!$G$22</f>
        <v>0</v>
      </c>
      <c r="L260" s="276"/>
      <c r="M260" s="310"/>
      <c r="N260" s="311"/>
      <c r="O260" s="312"/>
      <c r="P260" s="185"/>
      <c r="Q260" s="141"/>
      <c r="R260" s="33"/>
      <c r="S260" s="48"/>
    </row>
    <row r="261" spans="1:19" ht="15.75" thickBot="1" x14ac:dyDescent="0.3">
      <c r="A261" s="317"/>
      <c r="B261" s="145"/>
      <c r="C261" s="148"/>
      <c r="D261" s="148"/>
      <c r="E261" s="36" t="s">
        <v>47</v>
      </c>
      <c r="F261" s="275"/>
      <c r="G261" s="275"/>
      <c r="H261" s="275"/>
      <c r="I261" s="275"/>
      <c r="J261" s="125">
        <v>9.9000000000000005E-2</v>
      </c>
      <c r="K261" s="245"/>
      <c r="L261" s="277"/>
      <c r="M261" s="313"/>
      <c r="N261" s="314"/>
      <c r="O261" s="315"/>
      <c r="P261" s="186"/>
      <c r="Q261" s="142"/>
      <c r="R261" s="39"/>
      <c r="S261" s="49"/>
    </row>
    <row r="262" spans="1:19" x14ac:dyDescent="0.25">
      <c r="A262" s="317"/>
      <c r="B262" s="143" t="s">
        <v>276</v>
      </c>
      <c r="C262" s="146" t="s">
        <v>43</v>
      </c>
      <c r="D262" s="146" t="s">
        <v>44</v>
      </c>
      <c r="E262" s="26" t="s">
        <v>45</v>
      </c>
      <c r="F262" s="27"/>
      <c r="G262" s="27"/>
      <c r="H262" s="27" t="e">
        <f t="shared" ref="H262:H263" si="129">F262/G262</f>
        <v>#DIV/0!</v>
      </c>
      <c r="I262" s="27">
        <f t="shared" ref="I262:I263" si="130">F262*G262</f>
        <v>0</v>
      </c>
      <c r="J262" s="27">
        <v>0.33400000000000002</v>
      </c>
      <c r="K262" s="62">
        <f>I262/'May 2019 Testing'!$C$22</f>
        <v>0</v>
      </c>
      <c r="L262" s="117"/>
      <c r="M262" s="307">
        <v>0.5</v>
      </c>
      <c r="N262" s="308">
        <v>-12</v>
      </c>
      <c r="O262" s="309">
        <v>20</v>
      </c>
      <c r="P262" s="288">
        <v>400</v>
      </c>
      <c r="Q262" s="140">
        <v>10</v>
      </c>
      <c r="R262" s="29"/>
      <c r="S262" s="47"/>
    </row>
    <row r="263" spans="1:19" x14ac:dyDescent="0.25">
      <c r="A263" s="317"/>
      <c r="B263" s="144"/>
      <c r="C263" s="147"/>
      <c r="D263" s="147"/>
      <c r="E263" s="30" t="s">
        <v>46</v>
      </c>
      <c r="F263" s="274"/>
      <c r="G263" s="274"/>
      <c r="H263" s="274" t="e">
        <f t="shared" si="129"/>
        <v>#DIV/0!</v>
      </c>
      <c r="I263" s="274">
        <f t="shared" si="130"/>
        <v>0</v>
      </c>
      <c r="J263" s="124">
        <v>9.9000000000000005E-2</v>
      </c>
      <c r="K263" s="240">
        <f>(I263/2)/'May 2019 Testing'!$G$22</f>
        <v>0</v>
      </c>
      <c r="L263" s="276"/>
      <c r="M263" s="310"/>
      <c r="N263" s="311"/>
      <c r="O263" s="312"/>
      <c r="P263" s="289"/>
      <c r="Q263" s="141"/>
      <c r="R263" s="33"/>
      <c r="S263" s="48"/>
    </row>
    <row r="264" spans="1:19" x14ac:dyDescent="0.25">
      <c r="A264" s="317"/>
      <c r="B264" s="144"/>
      <c r="C264" s="147"/>
      <c r="D264" s="149"/>
      <c r="E264" s="34" t="s">
        <v>47</v>
      </c>
      <c r="F264" s="274"/>
      <c r="G264" s="274"/>
      <c r="H264" s="274"/>
      <c r="I264" s="274"/>
      <c r="J264" s="124">
        <v>9.9000000000000005E-2</v>
      </c>
      <c r="K264" s="240"/>
      <c r="L264" s="276"/>
      <c r="M264" s="310"/>
      <c r="N264" s="311"/>
      <c r="O264" s="312"/>
      <c r="P264" s="289"/>
      <c r="Q264" s="141"/>
      <c r="R264" s="33"/>
      <c r="S264" s="48"/>
    </row>
    <row r="265" spans="1:19" x14ac:dyDescent="0.25">
      <c r="A265" s="317"/>
      <c r="B265" s="144"/>
      <c r="C265" s="147"/>
      <c r="D265" s="165" t="s">
        <v>48</v>
      </c>
      <c r="E265" s="30" t="s">
        <v>45</v>
      </c>
      <c r="F265" s="31"/>
      <c r="G265" s="31"/>
      <c r="H265" s="31" t="e">
        <f t="shared" ref="H265:H266" si="131">F265/G265</f>
        <v>#DIV/0!</v>
      </c>
      <c r="I265" s="31">
        <f t="shared" ref="I265:I266" si="132">F265*G265</f>
        <v>0</v>
      </c>
      <c r="J265" s="31">
        <v>0.34</v>
      </c>
      <c r="K265" s="58">
        <f>I265/'May 2019 Testing'!$C$22</f>
        <v>0</v>
      </c>
      <c r="L265" s="118"/>
      <c r="M265" s="310"/>
      <c r="N265" s="311"/>
      <c r="O265" s="312"/>
      <c r="P265" s="289"/>
      <c r="Q265" s="141"/>
      <c r="R265" s="33"/>
      <c r="S265" s="48"/>
    </row>
    <row r="266" spans="1:19" x14ac:dyDescent="0.25">
      <c r="A266" s="317"/>
      <c r="B266" s="144"/>
      <c r="C266" s="147"/>
      <c r="D266" s="147"/>
      <c r="E266" s="30" t="s">
        <v>46</v>
      </c>
      <c r="F266" s="274"/>
      <c r="G266" s="274"/>
      <c r="H266" s="274" t="e">
        <f t="shared" si="131"/>
        <v>#DIV/0!</v>
      </c>
      <c r="I266" s="274">
        <f t="shared" si="132"/>
        <v>0</v>
      </c>
      <c r="J266" s="124">
        <v>9.9000000000000005E-2</v>
      </c>
      <c r="K266" s="240">
        <f>(I266/2)/'May 2019 Testing'!$G$22</f>
        <v>0</v>
      </c>
      <c r="L266" s="276"/>
      <c r="M266" s="310"/>
      <c r="N266" s="311"/>
      <c r="O266" s="312"/>
      <c r="P266" s="289"/>
      <c r="Q266" s="141"/>
      <c r="R266" s="33"/>
      <c r="S266" s="48"/>
    </row>
    <row r="267" spans="1:19" ht="15.75" thickBot="1" x14ac:dyDescent="0.3">
      <c r="A267" s="317"/>
      <c r="B267" s="145"/>
      <c r="C267" s="148"/>
      <c r="D267" s="148"/>
      <c r="E267" s="36" t="s">
        <v>47</v>
      </c>
      <c r="F267" s="275"/>
      <c r="G267" s="275"/>
      <c r="H267" s="275"/>
      <c r="I267" s="275"/>
      <c r="J267" s="125">
        <v>9.9000000000000005E-2</v>
      </c>
      <c r="K267" s="245"/>
      <c r="L267" s="277"/>
      <c r="M267" s="313"/>
      <c r="N267" s="314"/>
      <c r="O267" s="315"/>
      <c r="P267" s="290"/>
      <c r="Q267" s="142"/>
      <c r="R267" s="39"/>
      <c r="S267" s="49"/>
    </row>
    <row r="268" spans="1:19" x14ac:dyDescent="0.25">
      <c r="A268" s="317"/>
      <c r="B268" s="143" t="s">
        <v>277</v>
      </c>
      <c r="C268" s="214" t="s">
        <v>43</v>
      </c>
      <c r="D268" s="146" t="s">
        <v>44</v>
      </c>
      <c r="E268" s="26" t="s">
        <v>45</v>
      </c>
      <c r="F268" s="27"/>
      <c r="G268" s="27"/>
      <c r="H268" s="27" t="e">
        <f t="shared" ref="H268:H269" si="133">F268/G268</f>
        <v>#DIV/0!</v>
      </c>
      <c r="I268" s="27">
        <f t="shared" ref="I268:I269" si="134">F268*G268</f>
        <v>0</v>
      </c>
      <c r="J268" s="27">
        <v>0.33400000000000002</v>
      </c>
      <c r="K268" s="62">
        <f>I268/'May 2019 Testing'!$C$22</f>
        <v>0</v>
      </c>
      <c r="L268" s="117"/>
      <c r="M268" s="307">
        <v>0.5</v>
      </c>
      <c r="N268" s="308">
        <v>-12</v>
      </c>
      <c r="O268" s="309">
        <v>20</v>
      </c>
      <c r="P268" s="184">
        <v>400</v>
      </c>
      <c r="Q268" s="140">
        <v>3</v>
      </c>
      <c r="R268" s="29"/>
      <c r="S268" s="47"/>
    </row>
    <row r="269" spans="1:19" x14ac:dyDescent="0.25">
      <c r="A269" s="317"/>
      <c r="B269" s="144"/>
      <c r="C269" s="147"/>
      <c r="D269" s="147"/>
      <c r="E269" s="30" t="s">
        <v>46</v>
      </c>
      <c r="F269" s="274"/>
      <c r="G269" s="274"/>
      <c r="H269" s="274" t="e">
        <f t="shared" si="133"/>
        <v>#DIV/0!</v>
      </c>
      <c r="I269" s="274">
        <f t="shared" si="134"/>
        <v>0</v>
      </c>
      <c r="J269" s="124">
        <v>9.9000000000000005E-2</v>
      </c>
      <c r="K269" s="240">
        <f>(I269/2)/'May 2019 Testing'!$G$22</f>
        <v>0</v>
      </c>
      <c r="L269" s="276"/>
      <c r="M269" s="310"/>
      <c r="N269" s="311"/>
      <c r="O269" s="312"/>
      <c r="P269" s="185"/>
      <c r="Q269" s="141"/>
      <c r="R269" s="33"/>
      <c r="S269" s="48"/>
    </row>
    <row r="270" spans="1:19" x14ac:dyDescent="0.25">
      <c r="A270" s="317"/>
      <c r="B270" s="144"/>
      <c r="C270" s="147"/>
      <c r="D270" s="149"/>
      <c r="E270" s="34" t="s">
        <v>47</v>
      </c>
      <c r="F270" s="274"/>
      <c r="G270" s="274"/>
      <c r="H270" s="274"/>
      <c r="I270" s="274"/>
      <c r="J270" s="124">
        <v>9.9000000000000005E-2</v>
      </c>
      <c r="K270" s="240"/>
      <c r="L270" s="276"/>
      <c r="M270" s="310"/>
      <c r="N270" s="311"/>
      <c r="O270" s="312"/>
      <c r="P270" s="185"/>
      <c r="Q270" s="141"/>
      <c r="R270" s="33"/>
      <c r="S270" s="48"/>
    </row>
    <row r="271" spans="1:19" x14ac:dyDescent="0.25">
      <c r="A271" s="317"/>
      <c r="B271" s="144"/>
      <c r="C271" s="147"/>
      <c r="D271" s="165" t="s">
        <v>48</v>
      </c>
      <c r="E271" s="30" t="s">
        <v>45</v>
      </c>
      <c r="F271" s="31"/>
      <c r="G271" s="31"/>
      <c r="H271" s="31" t="e">
        <f t="shared" ref="H271:H272" si="135">F271/G271</f>
        <v>#DIV/0!</v>
      </c>
      <c r="I271" s="31">
        <f t="shared" ref="I271:I272" si="136">F271*G271</f>
        <v>0</v>
      </c>
      <c r="J271" s="31">
        <v>0.34</v>
      </c>
      <c r="K271" s="58">
        <f>I271/'May 2019 Testing'!$C$22</f>
        <v>0</v>
      </c>
      <c r="L271" s="118"/>
      <c r="M271" s="310"/>
      <c r="N271" s="311"/>
      <c r="O271" s="312"/>
      <c r="P271" s="185"/>
      <c r="Q271" s="141"/>
      <c r="R271" s="33"/>
      <c r="S271" s="48"/>
    </row>
    <row r="272" spans="1:19" x14ac:dyDescent="0.25">
      <c r="A272" s="317"/>
      <c r="B272" s="144"/>
      <c r="C272" s="147"/>
      <c r="D272" s="147"/>
      <c r="E272" s="30" t="s">
        <v>46</v>
      </c>
      <c r="F272" s="274"/>
      <c r="G272" s="274"/>
      <c r="H272" s="274" t="e">
        <f t="shared" si="135"/>
        <v>#DIV/0!</v>
      </c>
      <c r="I272" s="274">
        <f t="shared" si="136"/>
        <v>0</v>
      </c>
      <c r="J272" s="124">
        <v>9.9000000000000005E-2</v>
      </c>
      <c r="K272" s="240">
        <f>(I272/2)/'May 2019 Testing'!$G$22</f>
        <v>0</v>
      </c>
      <c r="L272" s="276"/>
      <c r="M272" s="310"/>
      <c r="N272" s="311"/>
      <c r="O272" s="312"/>
      <c r="P272" s="185"/>
      <c r="Q272" s="141"/>
      <c r="R272" s="33"/>
      <c r="S272" s="48"/>
    </row>
    <row r="273" spans="1:19" ht="15.75" thickBot="1" x14ac:dyDescent="0.3">
      <c r="A273" s="317"/>
      <c r="B273" s="144"/>
      <c r="C273" s="147"/>
      <c r="D273" s="147"/>
      <c r="E273" s="65" t="s">
        <v>47</v>
      </c>
      <c r="F273" s="131"/>
      <c r="G273" s="131"/>
      <c r="H273" s="131"/>
      <c r="I273" s="131"/>
      <c r="J273" s="123">
        <v>9.9000000000000005E-2</v>
      </c>
      <c r="K273" s="135"/>
      <c r="L273" s="133"/>
      <c r="M273" s="310"/>
      <c r="N273" s="311"/>
      <c r="O273" s="312"/>
      <c r="P273" s="185"/>
      <c r="Q273" s="141"/>
      <c r="R273" s="52"/>
      <c r="S273" s="105"/>
    </row>
    <row r="274" spans="1:19" x14ac:dyDescent="0.25">
      <c r="A274" s="317"/>
      <c r="B274" s="143" t="s">
        <v>278</v>
      </c>
      <c r="C274" s="146" t="s">
        <v>43</v>
      </c>
      <c r="D274" s="146" t="s">
        <v>44</v>
      </c>
      <c r="E274" s="26" t="s">
        <v>45</v>
      </c>
      <c r="F274" s="27"/>
      <c r="G274" s="27"/>
      <c r="H274" s="27" t="e">
        <f t="shared" ref="H274:H275" si="137">F274/G274</f>
        <v>#DIV/0!</v>
      </c>
      <c r="I274" s="27">
        <f t="shared" ref="I274:I275" si="138">F274*G274</f>
        <v>0</v>
      </c>
      <c r="J274" s="27">
        <v>0.33400000000000002</v>
      </c>
      <c r="K274" s="62">
        <f>I274/'May 2019 Testing'!$C$22</f>
        <v>0</v>
      </c>
      <c r="L274" s="117"/>
      <c r="M274" s="307">
        <v>0.5</v>
      </c>
      <c r="N274" s="308">
        <v>-12</v>
      </c>
      <c r="O274" s="309">
        <v>20</v>
      </c>
      <c r="P274" s="184">
        <v>400</v>
      </c>
      <c r="Q274" s="140">
        <v>10</v>
      </c>
      <c r="R274" s="29"/>
      <c r="S274" s="47"/>
    </row>
    <row r="275" spans="1:19" x14ac:dyDescent="0.25">
      <c r="A275" s="317"/>
      <c r="B275" s="144"/>
      <c r="C275" s="147"/>
      <c r="D275" s="147"/>
      <c r="E275" s="30" t="s">
        <v>46</v>
      </c>
      <c r="F275" s="274"/>
      <c r="G275" s="274"/>
      <c r="H275" s="274" t="e">
        <f t="shared" si="137"/>
        <v>#DIV/0!</v>
      </c>
      <c r="I275" s="274">
        <f t="shared" si="138"/>
        <v>0</v>
      </c>
      <c r="J275" s="124">
        <v>9.9000000000000005E-2</v>
      </c>
      <c r="K275" s="240">
        <f>(I275/2)/'May 2019 Testing'!$G$22</f>
        <v>0</v>
      </c>
      <c r="L275" s="276"/>
      <c r="M275" s="310"/>
      <c r="N275" s="311"/>
      <c r="O275" s="312"/>
      <c r="P275" s="185"/>
      <c r="Q275" s="141"/>
      <c r="R275" s="33"/>
      <c r="S275" s="48"/>
    </row>
    <row r="276" spans="1:19" x14ac:dyDescent="0.25">
      <c r="A276" s="317"/>
      <c r="B276" s="144"/>
      <c r="C276" s="147"/>
      <c r="D276" s="149"/>
      <c r="E276" s="34" t="s">
        <v>47</v>
      </c>
      <c r="F276" s="274"/>
      <c r="G276" s="274"/>
      <c r="H276" s="274"/>
      <c r="I276" s="274"/>
      <c r="J276" s="124">
        <v>9.9000000000000005E-2</v>
      </c>
      <c r="K276" s="240"/>
      <c r="L276" s="276"/>
      <c r="M276" s="310"/>
      <c r="N276" s="311"/>
      <c r="O276" s="312"/>
      <c r="P276" s="185"/>
      <c r="Q276" s="141"/>
      <c r="R276" s="33"/>
      <c r="S276" s="48"/>
    </row>
    <row r="277" spans="1:19" x14ac:dyDescent="0.25">
      <c r="A277" s="317"/>
      <c r="B277" s="144"/>
      <c r="C277" s="147"/>
      <c r="D277" s="165" t="s">
        <v>48</v>
      </c>
      <c r="E277" s="30" t="s">
        <v>45</v>
      </c>
      <c r="F277" s="31"/>
      <c r="G277" s="31"/>
      <c r="H277" s="31" t="e">
        <f t="shared" ref="H277:H278" si="139">F277/G277</f>
        <v>#DIV/0!</v>
      </c>
      <c r="I277" s="31">
        <f t="shared" ref="I277:I278" si="140">F277*G277</f>
        <v>0</v>
      </c>
      <c r="J277" s="31">
        <v>0.34</v>
      </c>
      <c r="K277" s="58">
        <f>I277/'May 2019 Testing'!$C$22</f>
        <v>0</v>
      </c>
      <c r="L277" s="118"/>
      <c r="M277" s="310"/>
      <c r="N277" s="311"/>
      <c r="O277" s="312"/>
      <c r="P277" s="185"/>
      <c r="Q277" s="141"/>
      <c r="R277" s="33"/>
      <c r="S277" s="48"/>
    </row>
    <row r="278" spans="1:19" x14ac:dyDescent="0.25">
      <c r="A278" s="317"/>
      <c r="B278" s="144"/>
      <c r="C278" s="147"/>
      <c r="D278" s="147"/>
      <c r="E278" s="30" t="s">
        <v>46</v>
      </c>
      <c r="F278" s="274"/>
      <c r="G278" s="274"/>
      <c r="H278" s="274" t="e">
        <f t="shared" si="139"/>
        <v>#DIV/0!</v>
      </c>
      <c r="I278" s="274">
        <f t="shared" si="140"/>
        <v>0</v>
      </c>
      <c r="J278" s="124">
        <v>9.9000000000000005E-2</v>
      </c>
      <c r="K278" s="240">
        <f>(I278/2)/'May 2019 Testing'!$G$22</f>
        <v>0</v>
      </c>
      <c r="L278" s="276"/>
      <c r="M278" s="310"/>
      <c r="N278" s="311"/>
      <c r="O278" s="312"/>
      <c r="P278" s="185"/>
      <c r="Q278" s="141"/>
      <c r="R278" s="33"/>
      <c r="S278" s="48"/>
    </row>
    <row r="279" spans="1:19" ht="15.75" thickBot="1" x14ac:dyDescent="0.3">
      <c r="A279" s="317"/>
      <c r="B279" s="145"/>
      <c r="C279" s="148"/>
      <c r="D279" s="148"/>
      <c r="E279" s="36" t="s">
        <v>47</v>
      </c>
      <c r="F279" s="275"/>
      <c r="G279" s="275"/>
      <c r="H279" s="275"/>
      <c r="I279" s="275"/>
      <c r="J279" s="125">
        <v>9.9000000000000005E-2</v>
      </c>
      <c r="K279" s="245"/>
      <c r="L279" s="277"/>
      <c r="M279" s="313"/>
      <c r="N279" s="314"/>
      <c r="O279" s="315"/>
      <c r="P279" s="186"/>
      <c r="Q279" s="142"/>
      <c r="R279" s="39"/>
      <c r="S279" s="49"/>
    </row>
    <row r="280" spans="1:19" x14ac:dyDescent="0.25">
      <c r="A280" s="317"/>
      <c r="B280" s="143" t="s">
        <v>279</v>
      </c>
      <c r="C280" s="146" t="s">
        <v>43</v>
      </c>
      <c r="D280" s="146" t="s">
        <v>44</v>
      </c>
      <c r="E280" s="26" t="s">
        <v>45</v>
      </c>
      <c r="F280" s="27"/>
      <c r="G280" s="27"/>
      <c r="H280" s="27" t="e">
        <f t="shared" ref="H280:H281" si="141">F280/G280</f>
        <v>#DIV/0!</v>
      </c>
      <c r="I280" s="27">
        <f t="shared" ref="I280:I281" si="142">F280*G280</f>
        <v>0</v>
      </c>
      <c r="J280" s="27">
        <v>0.33400000000000002</v>
      </c>
      <c r="K280" s="62">
        <f>I280/'May 2019 Testing'!$C$22</f>
        <v>0</v>
      </c>
      <c r="L280" s="117"/>
      <c r="M280" s="307">
        <v>0.5</v>
      </c>
      <c r="N280" s="308">
        <v>-12</v>
      </c>
      <c r="O280" s="309">
        <v>20</v>
      </c>
      <c r="P280" s="184">
        <v>400</v>
      </c>
      <c r="Q280" s="140">
        <v>3</v>
      </c>
      <c r="R280" s="29"/>
      <c r="S280" s="47"/>
    </row>
    <row r="281" spans="1:19" x14ac:dyDescent="0.25">
      <c r="A281" s="317"/>
      <c r="B281" s="144"/>
      <c r="C281" s="147"/>
      <c r="D281" s="147"/>
      <c r="E281" s="30" t="s">
        <v>46</v>
      </c>
      <c r="F281" s="274"/>
      <c r="G281" s="274"/>
      <c r="H281" s="274" t="e">
        <f t="shared" si="141"/>
        <v>#DIV/0!</v>
      </c>
      <c r="I281" s="274">
        <f t="shared" si="142"/>
        <v>0</v>
      </c>
      <c r="J281" s="124">
        <v>9.9000000000000005E-2</v>
      </c>
      <c r="K281" s="240">
        <f>(I281/2)/'May 2019 Testing'!$G$22</f>
        <v>0</v>
      </c>
      <c r="L281" s="276"/>
      <c r="M281" s="310"/>
      <c r="N281" s="311"/>
      <c r="O281" s="312"/>
      <c r="P281" s="185"/>
      <c r="Q281" s="141"/>
      <c r="R281" s="33"/>
      <c r="S281" s="48"/>
    </row>
    <row r="282" spans="1:19" x14ac:dyDescent="0.25">
      <c r="A282" s="317"/>
      <c r="B282" s="144"/>
      <c r="C282" s="147"/>
      <c r="D282" s="149"/>
      <c r="E282" s="34" t="s">
        <v>47</v>
      </c>
      <c r="F282" s="274"/>
      <c r="G282" s="274"/>
      <c r="H282" s="274"/>
      <c r="I282" s="274"/>
      <c r="J282" s="124">
        <v>9.9000000000000005E-2</v>
      </c>
      <c r="K282" s="240"/>
      <c r="L282" s="276"/>
      <c r="M282" s="310"/>
      <c r="N282" s="311"/>
      <c r="O282" s="312"/>
      <c r="P282" s="185"/>
      <c r="Q282" s="141"/>
      <c r="R282" s="33"/>
      <c r="S282" s="48"/>
    </row>
    <row r="283" spans="1:19" x14ac:dyDescent="0.25">
      <c r="A283" s="317"/>
      <c r="B283" s="144"/>
      <c r="C283" s="147"/>
      <c r="D283" s="165" t="s">
        <v>48</v>
      </c>
      <c r="E283" s="30" t="s">
        <v>45</v>
      </c>
      <c r="F283" s="31"/>
      <c r="G283" s="31"/>
      <c r="H283" s="31" t="e">
        <f t="shared" ref="H283:H284" si="143">F283/G283</f>
        <v>#DIV/0!</v>
      </c>
      <c r="I283" s="31">
        <f t="shared" ref="I283:I284" si="144">F283*G283</f>
        <v>0</v>
      </c>
      <c r="J283" s="31">
        <v>0.34</v>
      </c>
      <c r="K283" s="58">
        <f>I283/'May 2019 Testing'!$C$22</f>
        <v>0</v>
      </c>
      <c r="L283" s="118"/>
      <c r="M283" s="310"/>
      <c r="N283" s="311"/>
      <c r="O283" s="312"/>
      <c r="P283" s="185"/>
      <c r="Q283" s="141"/>
      <c r="R283" s="33"/>
      <c r="S283" s="48"/>
    </row>
    <row r="284" spans="1:19" x14ac:dyDescent="0.25">
      <c r="A284" s="317"/>
      <c r="B284" s="144"/>
      <c r="C284" s="147"/>
      <c r="D284" s="147"/>
      <c r="E284" s="30" t="s">
        <v>46</v>
      </c>
      <c r="F284" s="274"/>
      <c r="G284" s="274"/>
      <c r="H284" s="274" t="e">
        <f t="shared" si="143"/>
        <v>#DIV/0!</v>
      </c>
      <c r="I284" s="274">
        <f t="shared" si="144"/>
        <v>0</v>
      </c>
      <c r="J284" s="124">
        <v>9.9000000000000005E-2</v>
      </c>
      <c r="K284" s="240">
        <f>(I284/2)/'May 2019 Testing'!$G$22</f>
        <v>0</v>
      </c>
      <c r="L284" s="276"/>
      <c r="M284" s="310"/>
      <c r="N284" s="311"/>
      <c r="O284" s="312"/>
      <c r="P284" s="185"/>
      <c r="Q284" s="141"/>
      <c r="R284" s="33"/>
      <c r="S284" s="48"/>
    </row>
    <row r="285" spans="1:19" ht="15.75" thickBot="1" x14ac:dyDescent="0.3">
      <c r="A285" s="317"/>
      <c r="B285" s="144"/>
      <c r="C285" s="147"/>
      <c r="D285" s="147"/>
      <c r="E285" s="65" t="s">
        <v>47</v>
      </c>
      <c r="F285" s="131"/>
      <c r="G285" s="131"/>
      <c r="H285" s="131"/>
      <c r="I285" s="131"/>
      <c r="J285" s="123">
        <v>9.9000000000000005E-2</v>
      </c>
      <c r="K285" s="135"/>
      <c r="L285" s="133"/>
      <c r="M285" s="310"/>
      <c r="N285" s="311"/>
      <c r="O285" s="312"/>
      <c r="P285" s="185"/>
      <c r="Q285" s="141"/>
      <c r="R285" s="52"/>
      <c r="S285" s="105"/>
    </row>
    <row r="286" spans="1:19" x14ac:dyDescent="0.25">
      <c r="A286" s="324"/>
      <c r="B286" s="285" t="s">
        <v>280</v>
      </c>
      <c r="C286" s="249" t="s">
        <v>43</v>
      </c>
      <c r="D286" s="249" t="s">
        <v>44</v>
      </c>
      <c r="E286" s="26" t="s">
        <v>45</v>
      </c>
      <c r="F286" s="27"/>
      <c r="G286" s="27"/>
      <c r="H286" s="27" t="e">
        <f t="shared" ref="H286:H287" si="145">F286/G286</f>
        <v>#DIV/0!</v>
      </c>
      <c r="I286" s="27">
        <f t="shared" ref="I286:I287" si="146">F286*G286</f>
        <v>0</v>
      </c>
      <c r="J286" s="27">
        <v>0.33400000000000002</v>
      </c>
      <c r="K286" s="62">
        <f>I286/'May 2019 Testing'!$C$22</f>
        <v>0</v>
      </c>
      <c r="L286" s="62"/>
      <c r="M286" s="327">
        <v>0.5</v>
      </c>
      <c r="N286" s="327">
        <v>-12</v>
      </c>
      <c r="O286" s="327">
        <v>20</v>
      </c>
      <c r="P286" s="162">
        <v>400</v>
      </c>
      <c r="Q286" s="162">
        <v>10</v>
      </c>
      <c r="R286" s="29"/>
      <c r="S286" s="47"/>
    </row>
    <row r="287" spans="1:19" x14ac:dyDescent="0.25">
      <c r="A287" s="324"/>
      <c r="B287" s="286"/>
      <c r="C287" s="250"/>
      <c r="D287" s="250"/>
      <c r="E287" s="30" t="s">
        <v>46</v>
      </c>
      <c r="F287" s="274"/>
      <c r="G287" s="274"/>
      <c r="H287" s="274" t="e">
        <f t="shared" si="145"/>
        <v>#DIV/0!</v>
      </c>
      <c r="I287" s="274">
        <f t="shared" si="146"/>
        <v>0</v>
      </c>
      <c r="J287" s="124">
        <v>9.9000000000000005E-2</v>
      </c>
      <c r="K287" s="240">
        <f>(I287/2)/'May 2019 Testing'!$G$22</f>
        <v>0</v>
      </c>
      <c r="L287" s="240"/>
      <c r="M287" s="326"/>
      <c r="N287" s="326"/>
      <c r="O287" s="326"/>
      <c r="P287" s="163"/>
      <c r="Q287" s="163"/>
      <c r="R287" s="33"/>
      <c r="S287" s="48"/>
    </row>
    <row r="288" spans="1:19" x14ac:dyDescent="0.25">
      <c r="A288" s="324"/>
      <c r="B288" s="286"/>
      <c r="C288" s="250"/>
      <c r="D288" s="250"/>
      <c r="E288" s="30" t="s">
        <v>47</v>
      </c>
      <c r="F288" s="274"/>
      <c r="G288" s="274"/>
      <c r="H288" s="274"/>
      <c r="I288" s="274"/>
      <c r="J288" s="124">
        <v>9.9000000000000005E-2</v>
      </c>
      <c r="K288" s="240"/>
      <c r="L288" s="240"/>
      <c r="M288" s="326"/>
      <c r="N288" s="326"/>
      <c r="O288" s="326"/>
      <c r="P288" s="163"/>
      <c r="Q288" s="163"/>
      <c r="R288" s="33"/>
      <c r="S288" s="48"/>
    </row>
    <row r="289" spans="1:19" x14ac:dyDescent="0.25">
      <c r="A289" s="324"/>
      <c r="B289" s="286"/>
      <c r="C289" s="250"/>
      <c r="D289" s="250" t="s">
        <v>48</v>
      </c>
      <c r="E289" s="30" t="s">
        <v>45</v>
      </c>
      <c r="F289" s="31"/>
      <c r="G289" s="31"/>
      <c r="H289" s="31" t="e">
        <f t="shared" ref="H289:H290" si="147">F289/G289</f>
        <v>#DIV/0!</v>
      </c>
      <c r="I289" s="31">
        <f t="shared" ref="I289:I290" si="148">F289*G289</f>
        <v>0</v>
      </c>
      <c r="J289" s="31">
        <v>0.34</v>
      </c>
      <c r="K289" s="58">
        <f>I289/'May 2019 Testing'!$C$22</f>
        <v>0</v>
      </c>
      <c r="L289" s="58"/>
      <c r="M289" s="326"/>
      <c r="N289" s="326"/>
      <c r="O289" s="326"/>
      <c r="P289" s="163"/>
      <c r="Q289" s="163"/>
      <c r="R289" s="33"/>
      <c r="S289" s="48"/>
    </row>
    <row r="290" spans="1:19" x14ac:dyDescent="0.25">
      <c r="A290" s="324"/>
      <c r="B290" s="286"/>
      <c r="C290" s="250"/>
      <c r="D290" s="250"/>
      <c r="E290" s="30" t="s">
        <v>46</v>
      </c>
      <c r="F290" s="274"/>
      <c r="G290" s="274"/>
      <c r="H290" s="274" t="e">
        <f t="shared" si="147"/>
        <v>#DIV/0!</v>
      </c>
      <c r="I290" s="274">
        <f t="shared" si="148"/>
        <v>0</v>
      </c>
      <c r="J290" s="124">
        <v>9.9000000000000005E-2</v>
      </c>
      <c r="K290" s="240">
        <f>(I290/2)/'May 2019 Testing'!$G$22</f>
        <v>0</v>
      </c>
      <c r="L290" s="240"/>
      <c r="M290" s="326"/>
      <c r="N290" s="326"/>
      <c r="O290" s="326"/>
      <c r="P290" s="163"/>
      <c r="Q290" s="163"/>
      <c r="R290" s="33"/>
      <c r="S290" s="48"/>
    </row>
    <row r="291" spans="1:19" ht="15.75" thickBot="1" x14ac:dyDescent="0.3">
      <c r="A291" s="325"/>
      <c r="B291" s="287"/>
      <c r="C291" s="251"/>
      <c r="D291" s="251"/>
      <c r="E291" s="120" t="s">
        <v>47</v>
      </c>
      <c r="F291" s="275"/>
      <c r="G291" s="275"/>
      <c r="H291" s="275"/>
      <c r="I291" s="275"/>
      <c r="J291" s="125">
        <v>9.9000000000000005E-2</v>
      </c>
      <c r="K291" s="245"/>
      <c r="L291" s="245"/>
      <c r="M291" s="328"/>
      <c r="N291" s="328"/>
      <c r="O291" s="328"/>
      <c r="P291" s="164"/>
      <c r="Q291" s="164"/>
      <c r="R291" s="39"/>
      <c r="S291" s="49"/>
    </row>
  </sheetData>
  <mergeCells count="991">
    <mergeCell ref="B286:B291"/>
    <mergeCell ref="C286:C291"/>
    <mergeCell ref="D286:D288"/>
    <mergeCell ref="M286:M291"/>
    <mergeCell ref="N286:N291"/>
    <mergeCell ref="O286:O291"/>
    <mergeCell ref="P286:P291"/>
    <mergeCell ref="Q286:Q291"/>
    <mergeCell ref="F287:F288"/>
    <mergeCell ref="G287:G288"/>
    <mergeCell ref="H287:H288"/>
    <mergeCell ref="I287:I288"/>
    <mergeCell ref="K287:K288"/>
    <mergeCell ref="L287:L288"/>
    <mergeCell ref="D289:D291"/>
    <mergeCell ref="F290:F291"/>
    <mergeCell ref="G290:G291"/>
    <mergeCell ref="H290:H291"/>
    <mergeCell ref="I290:I291"/>
    <mergeCell ref="K290:K291"/>
    <mergeCell ref="L290:L291"/>
    <mergeCell ref="B280:B285"/>
    <mergeCell ref="C280:C285"/>
    <mergeCell ref="D280:D282"/>
    <mergeCell ref="M280:M285"/>
    <mergeCell ref="N280:N285"/>
    <mergeCell ref="O280:O285"/>
    <mergeCell ref="P280:P285"/>
    <mergeCell ref="Q280:Q285"/>
    <mergeCell ref="F281:F282"/>
    <mergeCell ref="G281:G282"/>
    <mergeCell ref="H281:H282"/>
    <mergeCell ref="I281:I282"/>
    <mergeCell ref="K281:K282"/>
    <mergeCell ref="L281:L282"/>
    <mergeCell ref="D283:D285"/>
    <mergeCell ref="F284:F285"/>
    <mergeCell ref="G284:G285"/>
    <mergeCell ref="H284:H285"/>
    <mergeCell ref="I284:I285"/>
    <mergeCell ref="K284:K285"/>
    <mergeCell ref="L284:L285"/>
    <mergeCell ref="B274:B279"/>
    <mergeCell ref="C274:C279"/>
    <mergeCell ref="D274:D276"/>
    <mergeCell ref="M274:M279"/>
    <mergeCell ref="N274:N279"/>
    <mergeCell ref="O274:O279"/>
    <mergeCell ref="P274:P279"/>
    <mergeCell ref="Q274:Q279"/>
    <mergeCell ref="F275:F276"/>
    <mergeCell ref="G275:G276"/>
    <mergeCell ref="H275:H276"/>
    <mergeCell ref="I275:I276"/>
    <mergeCell ref="K275:K276"/>
    <mergeCell ref="L275:L276"/>
    <mergeCell ref="D277:D279"/>
    <mergeCell ref="F278:F279"/>
    <mergeCell ref="G278:G279"/>
    <mergeCell ref="H278:H279"/>
    <mergeCell ref="I278:I279"/>
    <mergeCell ref="K278:K279"/>
    <mergeCell ref="L278:L279"/>
    <mergeCell ref="B268:B273"/>
    <mergeCell ref="C268:C273"/>
    <mergeCell ref="D268:D270"/>
    <mergeCell ref="M268:M273"/>
    <mergeCell ref="N268:N273"/>
    <mergeCell ref="O268:O273"/>
    <mergeCell ref="P268:P273"/>
    <mergeCell ref="Q268:Q273"/>
    <mergeCell ref="F269:F270"/>
    <mergeCell ref="G269:G270"/>
    <mergeCell ref="H269:H270"/>
    <mergeCell ref="I269:I270"/>
    <mergeCell ref="K269:K270"/>
    <mergeCell ref="L269:L270"/>
    <mergeCell ref="D271:D273"/>
    <mergeCell ref="F272:F273"/>
    <mergeCell ref="G272:G273"/>
    <mergeCell ref="H272:H273"/>
    <mergeCell ref="I272:I273"/>
    <mergeCell ref="K272:K273"/>
    <mergeCell ref="L272:L273"/>
    <mergeCell ref="B262:B267"/>
    <mergeCell ref="C262:C267"/>
    <mergeCell ref="D262:D264"/>
    <mergeCell ref="M262:M267"/>
    <mergeCell ref="N262:N267"/>
    <mergeCell ref="O262:O267"/>
    <mergeCell ref="P262:P267"/>
    <mergeCell ref="Q262:Q267"/>
    <mergeCell ref="F263:F264"/>
    <mergeCell ref="G263:G264"/>
    <mergeCell ref="H263:H264"/>
    <mergeCell ref="I263:I264"/>
    <mergeCell ref="K263:K264"/>
    <mergeCell ref="L263:L264"/>
    <mergeCell ref="D265:D267"/>
    <mergeCell ref="F266:F267"/>
    <mergeCell ref="G266:G267"/>
    <mergeCell ref="H266:H267"/>
    <mergeCell ref="I266:I267"/>
    <mergeCell ref="K266:K267"/>
    <mergeCell ref="L266:L267"/>
    <mergeCell ref="B256:B261"/>
    <mergeCell ref="C256:C261"/>
    <mergeCell ref="D256:D258"/>
    <mergeCell ref="M256:M261"/>
    <mergeCell ref="N256:N261"/>
    <mergeCell ref="O256:O261"/>
    <mergeCell ref="P256:P261"/>
    <mergeCell ref="Q256:Q261"/>
    <mergeCell ref="F257:F258"/>
    <mergeCell ref="G257:G258"/>
    <mergeCell ref="H257:H258"/>
    <mergeCell ref="I257:I258"/>
    <mergeCell ref="K257:K258"/>
    <mergeCell ref="L257:L258"/>
    <mergeCell ref="D259:D261"/>
    <mergeCell ref="F260:F261"/>
    <mergeCell ref="G260:G261"/>
    <mergeCell ref="H260:H261"/>
    <mergeCell ref="I260:I261"/>
    <mergeCell ref="K260:K261"/>
    <mergeCell ref="L260:L261"/>
    <mergeCell ref="B250:B255"/>
    <mergeCell ref="C250:C255"/>
    <mergeCell ref="D250:D252"/>
    <mergeCell ref="M250:M255"/>
    <mergeCell ref="N250:N255"/>
    <mergeCell ref="O250:O255"/>
    <mergeCell ref="P250:P255"/>
    <mergeCell ref="Q250:Q255"/>
    <mergeCell ref="F251:F252"/>
    <mergeCell ref="G251:G252"/>
    <mergeCell ref="H251:H252"/>
    <mergeCell ref="I251:I252"/>
    <mergeCell ref="K251:K252"/>
    <mergeCell ref="L251:L252"/>
    <mergeCell ref="D253:D255"/>
    <mergeCell ref="F254:F255"/>
    <mergeCell ref="G254:G255"/>
    <mergeCell ref="H254:H255"/>
    <mergeCell ref="I254:I255"/>
    <mergeCell ref="K254:K255"/>
    <mergeCell ref="L254:L255"/>
    <mergeCell ref="L242:L243"/>
    <mergeCell ref="B244:B249"/>
    <mergeCell ref="C244:C249"/>
    <mergeCell ref="D244:D246"/>
    <mergeCell ref="M244:M249"/>
    <mergeCell ref="N244:N249"/>
    <mergeCell ref="O244:O249"/>
    <mergeCell ref="P244:P249"/>
    <mergeCell ref="Q244:Q249"/>
    <mergeCell ref="F245:F246"/>
    <mergeCell ref="G245:G246"/>
    <mergeCell ref="H245:H246"/>
    <mergeCell ref="I245:I246"/>
    <mergeCell ref="K245:K246"/>
    <mergeCell ref="L245:L246"/>
    <mergeCell ref="D247:D249"/>
    <mergeCell ref="F248:F249"/>
    <mergeCell ref="G248:G249"/>
    <mergeCell ref="H248:H249"/>
    <mergeCell ref="I248:I249"/>
    <mergeCell ref="K248:K249"/>
    <mergeCell ref="L248:L249"/>
    <mergeCell ref="A132:A179"/>
    <mergeCell ref="A236:S236"/>
    <mergeCell ref="A238:A291"/>
    <mergeCell ref="B238:B243"/>
    <mergeCell ref="C238:C243"/>
    <mergeCell ref="D238:D240"/>
    <mergeCell ref="M238:M243"/>
    <mergeCell ref="N238:N243"/>
    <mergeCell ref="O238:O243"/>
    <mergeCell ref="P238:P243"/>
    <mergeCell ref="Q238:Q243"/>
    <mergeCell ref="R238:R243"/>
    <mergeCell ref="F239:F240"/>
    <mergeCell ref="G239:G240"/>
    <mergeCell ref="H239:H240"/>
    <mergeCell ref="I239:I240"/>
    <mergeCell ref="K239:K240"/>
    <mergeCell ref="L239:L240"/>
    <mergeCell ref="D241:D243"/>
    <mergeCell ref="F242:F243"/>
    <mergeCell ref="G242:G243"/>
    <mergeCell ref="H242:H243"/>
    <mergeCell ref="I242:I243"/>
    <mergeCell ref="K242:K243"/>
    <mergeCell ref="B174:B179"/>
    <mergeCell ref="C174:C179"/>
    <mergeCell ref="D174:D176"/>
    <mergeCell ref="M174:M179"/>
    <mergeCell ref="N174:N179"/>
    <mergeCell ref="O174:O179"/>
    <mergeCell ref="P174:P179"/>
    <mergeCell ref="Q174:Q179"/>
    <mergeCell ref="F175:F176"/>
    <mergeCell ref="G175:G176"/>
    <mergeCell ref="H175:H176"/>
    <mergeCell ref="I175:I176"/>
    <mergeCell ref="K175:K176"/>
    <mergeCell ref="L175:L176"/>
    <mergeCell ref="D177:D179"/>
    <mergeCell ref="F178:F179"/>
    <mergeCell ref="G178:G179"/>
    <mergeCell ref="H178:H179"/>
    <mergeCell ref="I178:I179"/>
    <mergeCell ref="K178:K179"/>
    <mergeCell ref="L178:L179"/>
    <mergeCell ref="B168:B173"/>
    <mergeCell ref="C168:C173"/>
    <mergeCell ref="D168:D170"/>
    <mergeCell ref="M168:M173"/>
    <mergeCell ref="N168:N173"/>
    <mergeCell ref="O168:O173"/>
    <mergeCell ref="P168:P173"/>
    <mergeCell ref="Q168:Q173"/>
    <mergeCell ref="F169:F170"/>
    <mergeCell ref="G169:G170"/>
    <mergeCell ref="H169:H170"/>
    <mergeCell ref="I169:I170"/>
    <mergeCell ref="K169:K170"/>
    <mergeCell ref="L169:L170"/>
    <mergeCell ref="D171:D173"/>
    <mergeCell ref="F172:F173"/>
    <mergeCell ref="G172:G173"/>
    <mergeCell ref="H172:H173"/>
    <mergeCell ref="I172:I173"/>
    <mergeCell ref="K172:K173"/>
    <mergeCell ref="L172:L173"/>
    <mergeCell ref="B162:B167"/>
    <mergeCell ref="C162:C167"/>
    <mergeCell ref="D162:D164"/>
    <mergeCell ref="M162:M167"/>
    <mergeCell ref="N162:N167"/>
    <mergeCell ref="O162:O167"/>
    <mergeCell ref="P162:P167"/>
    <mergeCell ref="Q162:Q167"/>
    <mergeCell ref="F163:F164"/>
    <mergeCell ref="G163:G164"/>
    <mergeCell ref="H163:H164"/>
    <mergeCell ref="I163:I164"/>
    <mergeCell ref="K163:K164"/>
    <mergeCell ref="L163:L164"/>
    <mergeCell ref="D165:D167"/>
    <mergeCell ref="F166:F167"/>
    <mergeCell ref="G166:G167"/>
    <mergeCell ref="H166:H167"/>
    <mergeCell ref="I166:I167"/>
    <mergeCell ref="K166:K167"/>
    <mergeCell ref="L166:L167"/>
    <mergeCell ref="A4:A63"/>
    <mergeCell ref="R100:R105"/>
    <mergeCell ref="A64:A105"/>
    <mergeCell ref="A107:A131"/>
    <mergeCell ref="B156:B161"/>
    <mergeCell ref="C156:C161"/>
    <mergeCell ref="D156:D158"/>
    <mergeCell ref="M156:M161"/>
    <mergeCell ref="N156:N161"/>
    <mergeCell ref="O156:O161"/>
    <mergeCell ref="P156:P161"/>
    <mergeCell ref="Q156:Q161"/>
    <mergeCell ref="F157:F158"/>
    <mergeCell ref="G157:G158"/>
    <mergeCell ref="H157:H158"/>
    <mergeCell ref="I157:I158"/>
    <mergeCell ref="K157:K158"/>
    <mergeCell ref="L157:L158"/>
    <mergeCell ref="D159:D161"/>
    <mergeCell ref="F160:F161"/>
    <mergeCell ref="G160:G161"/>
    <mergeCell ref="H160:H161"/>
    <mergeCell ref="I160:I161"/>
    <mergeCell ref="K160:K161"/>
    <mergeCell ref="B100:B105"/>
    <mergeCell ref="C100:C105"/>
    <mergeCell ref="D100:D102"/>
    <mergeCell ref="M100:M105"/>
    <mergeCell ref="N100:N105"/>
    <mergeCell ref="O100:O105"/>
    <mergeCell ref="P100:P105"/>
    <mergeCell ref="Q100:Q105"/>
    <mergeCell ref="F101:F102"/>
    <mergeCell ref="G101:G102"/>
    <mergeCell ref="H101:H102"/>
    <mergeCell ref="I101:I102"/>
    <mergeCell ref="K101:K102"/>
    <mergeCell ref="L101:L102"/>
    <mergeCell ref="D103:D105"/>
    <mergeCell ref="F104:F105"/>
    <mergeCell ref="G104:G105"/>
    <mergeCell ref="H104:H105"/>
    <mergeCell ref="I104:I105"/>
    <mergeCell ref="K104:K105"/>
    <mergeCell ref="L104:L105"/>
    <mergeCell ref="B94:B99"/>
    <mergeCell ref="C94:C99"/>
    <mergeCell ref="D94:D96"/>
    <mergeCell ref="M94:M99"/>
    <mergeCell ref="N94:N99"/>
    <mergeCell ref="O94:O99"/>
    <mergeCell ref="P94:P99"/>
    <mergeCell ref="Q94:Q99"/>
    <mergeCell ref="F95:F96"/>
    <mergeCell ref="G95:G96"/>
    <mergeCell ref="H95:H96"/>
    <mergeCell ref="I95:I96"/>
    <mergeCell ref="K95:K96"/>
    <mergeCell ref="L95:L96"/>
    <mergeCell ref="D97:D99"/>
    <mergeCell ref="F98:F99"/>
    <mergeCell ref="G98:G99"/>
    <mergeCell ref="H98:H99"/>
    <mergeCell ref="I98:I99"/>
    <mergeCell ref="K98:K99"/>
    <mergeCell ref="L98:L99"/>
    <mergeCell ref="B88:B93"/>
    <mergeCell ref="C88:C93"/>
    <mergeCell ref="D88:D90"/>
    <mergeCell ref="M88:M93"/>
    <mergeCell ref="N88:N93"/>
    <mergeCell ref="O88:O93"/>
    <mergeCell ref="P88:P93"/>
    <mergeCell ref="Q88:Q93"/>
    <mergeCell ref="F89:F90"/>
    <mergeCell ref="G89:G90"/>
    <mergeCell ref="H89:H90"/>
    <mergeCell ref="I89:I90"/>
    <mergeCell ref="K89:K90"/>
    <mergeCell ref="L89:L90"/>
    <mergeCell ref="D91:D93"/>
    <mergeCell ref="F92:F93"/>
    <mergeCell ref="G92:G93"/>
    <mergeCell ref="H92:H93"/>
    <mergeCell ref="I92:I93"/>
    <mergeCell ref="K92:K93"/>
    <mergeCell ref="L92:L93"/>
    <mergeCell ref="Q218:Q223"/>
    <mergeCell ref="Q224:Q229"/>
    <mergeCell ref="Q230:Q235"/>
    <mergeCell ref="P212:P217"/>
    <mergeCell ref="Q212:Q217"/>
    <mergeCell ref="G213:G214"/>
    <mergeCell ref="H213:H214"/>
    <mergeCell ref="I213:I214"/>
    <mergeCell ref="K213:K214"/>
    <mergeCell ref="L213:L214"/>
    <mergeCell ref="G216:G217"/>
    <mergeCell ref="H216:H217"/>
    <mergeCell ref="I216:I217"/>
    <mergeCell ref="L222:L223"/>
    <mergeCell ref="B212:B217"/>
    <mergeCell ref="C212:C217"/>
    <mergeCell ref="D212:D214"/>
    <mergeCell ref="M212:M217"/>
    <mergeCell ref="N212:N217"/>
    <mergeCell ref="O212:O217"/>
    <mergeCell ref="D215:D217"/>
    <mergeCell ref="K216:K217"/>
    <mergeCell ref="L216:L217"/>
    <mergeCell ref="P206:P211"/>
    <mergeCell ref="Q206:Q211"/>
    <mergeCell ref="G207:G208"/>
    <mergeCell ref="H207:H208"/>
    <mergeCell ref="I207:I208"/>
    <mergeCell ref="K207:K208"/>
    <mergeCell ref="L207:L208"/>
    <mergeCell ref="G210:G211"/>
    <mergeCell ref="H210:H211"/>
    <mergeCell ref="I210:I211"/>
    <mergeCell ref="B206:B211"/>
    <mergeCell ref="C206:C211"/>
    <mergeCell ref="D206:D208"/>
    <mergeCell ref="M206:M211"/>
    <mergeCell ref="N206:N211"/>
    <mergeCell ref="O206:O211"/>
    <mergeCell ref="D209:D211"/>
    <mergeCell ref="K210:K211"/>
    <mergeCell ref="L210:L211"/>
    <mergeCell ref="P200:P205"/>
    <mergeCell ref="Q200:Q205"/>
    <mergeCell ref="G201:G202"/>
    <mergeCell ref="H201:H202"/>
    <mergeCell ref="I201:I202"/>
    <mergeCell ref="K201:K202"/>
    <mergeCell ref="L201:L202"/>
    <mergeCell ref="G204:G205"/>
    <mergeCell ref="H204:H205"/>
    <mergeCell ref="I204:I205"/>
    <mergeCell ref="G198:G199"/>
    <mergeCell ref="H198:H199"/>
    <mergeCell ref="I198:I199"/>
    <mergeCell ref="B200:B205"/>
    <mergeCell ref="C200:C205"/>
    <mergeCell ref="D200:D202"/>
    <mergeCell ref="M200:M205"/>
    <mergeCell ref="N200:N205"/>
    <mergeCell ref="O200:O205"/>
    <mergeCell ref="D203:D205"/>
    <mergeCell ref="K204:K205"/>
    <mergeCell ref="L204:L205"/>
    <mergeCell ref="Q188:Q193"/>
    <mergeCell ref="G189:G190"/>
    <mergeCell ref="H189:H190"/>
    <mergeCell ref="I189:I190"/>
    <mergeCell ref="K189:K190"/>
    <mergeCell ref="L189:L190"/>
    <mergeCell ref="G192:G193"/>
    <mergeCell ref="H192:H193"/>
    <mergeCell ref="B194:B199"/>
    <mergeCell ref="C194:C199"/>
    <mergeCell ref="D194:D196"/>
    <mergeCell ref="M194:M199"/>
    <mergeCell ref="N194:N199"/>
    <mergeCell ref="O194:O199"/>
    <mergeCell ref="D197:D199"/>
    <mergeCell ref="K198:K199"/>
    <mergeCell ref="L198:L199"/>
    <mergeCell ref="P194:P199"/>
    <mergeCell ref="Q194:Q199"/>
    <mergeCell ref="G195:G196"/>
    <mergeCell ref="H195:H196"/>
    <mergeCell ref="I195:I196"/>
    <mergeCell ref="K195:K196"/>
    <mergeCell ref="L195:L196"/>
    <mergeCell ref="B188:B193"/>
    <mergeCell ref="C188:C193"/>
    <mergeCell ref="D188:D190"/>
    <mergeCell ref="M188:M193"/>
    <mergeCell ref="N188:N193"/>
    <mergeCell ref="D191:D193"/>
    <mergeCell ref="I192:I193"/>
    <mergeCell ref="K192:K193"/>
    <mergeCell ref="L192:L193"/>
    <mergeCell ref="F189:F190"/>
    <mergeCell ref="F192:F193"/>
    <mergeCell ref="B182:B187"/>
    <mergeCell ref="C182:C187"/>
    <mergeCell ref="D182:D184"/>
    <mergeCell ref="M182:M187"/>
    <mergeCell ref="N182:N187"/>
    <mergeCell ref="O182:O187"/>
    <mergeCell ref="D185:D187"/>
    <mergeCell ref="K186:K187"/>
    <mergeCell ref="L186:L187"/>
    <mergeCell ref="G183:G184"/>
    <mergeCell ref="H183:H184"/>
    <mergeCell ref="I183:I184"/>
    <mergeCell ref="K183:K184"/>
    <mergeCell ref="L183:L184"/>
    <mergeCell ref="G186:G187"/>
    <mergeCell ref="H186:H187"/>
    <mergeCell ref="I186:I187"/>
    <mergeCell ref="F183:F184"/>
    <mergeCell ref="F186:F187"/>
    <mergeCell ref="O132:O137"/>
    <mergeCell ref="D135:D137"/>
    <mergeCell ref="K136:K137"/>
    <mergeCell ref="L136:L137"/>
    <mergeCell ref="P132:P137"/>
    <mergeCell ref="Q132:Q137"/>
    <mergeCell ref="G133:G134"/>
    <mergeCell ref="H133:H134"/>
    <mergeCell ref="I133:I134"/>
    <mergeCell ref="K133:K134"/>
    <mergeCell ref="L133:L134"/>
    <mergeCell ref="G136:G137"/>
    <mergeCell ref="H136:H137"/>
    <mergeCell ref="I136:I137"/>
    <mergeCell ref="O126:O131"/>
    <mergeCell ref="D129:D131"/>
    <mergeCell ref="K130:K131"/>
    <mergeCell ref="L130:L131"/>
    <mergeCell ref="P126:P131"/>
    <mergeCell ref="Q126:Q131"/>
    <mergeCell ref="G127:G128"/>
    <mergeCell ref="H127:H128"/>
    <mergeCell ref="I127:I128"/>
    <mergeCell ref="K127:K128"/>
    <mergeCell ref="L127:L128"/>
    <mergeCell ref="G130:G131"/>
    <mergeCell ref="H130:H131"/>
    <mergeCell ref="I130:I131"/>
    <mergeCell ref="O120:O125"/>
    <mergeCell ref="P120:P125"/>
    <mergeCell ref="Q120:Q125"/>
    <mergeCell ref="G121:G122"/>
    <mergeCell ref="H121:H122"/>
    <mergeCell ref="I121:I122"/>
    <mergeCell ref="K121:K122"/>
    <mergeCell ref="L121:L122"/>
    <mergeCell ref="G124:G125"/>
    <mergeCell ref="H124:H125"/>
    <mergeCell ref="O108:O113"/>
    <mergeCell ref="P108:P113"/>
    <mergeCell ref="Q108:Q113"/>
    <mergeCell ref="R108:R113"/>
    <mergeCell ref="D111:D113"/>
    <mergeCell ref="B114:B119"/>
    <mergeCell ref="C114:C119"/>
    <mergeCell ref="D114:D116"/>
    <mergeCell ref="M114:M119"/>
    <mergeCell ref="N114:N119"/>
    <mergeCell ref="O114:O119"/>
    <mergeCell ref="P114:P119"/>
    <mergeCell ref="Q114:Q119"/>
    <mergeCell ref="D117:D119"/>
    <mergeCell ref="B120:B125"/>
    <mergeCell ref="C120:C125"/>
    <mergeCell ref="D120:D122"/>
    <mergeCell ref="M120:M125"/>
    <mergeCell ref="N120:N125"/>
    <mergeCell ref="D123:D125"/>
    <mergeCell ref="I124:I125"/>
    <mergeCell ref="K124:K125"/>
    <mergeCell ref="L124:L125"/>
    <mergeCell ref="B144:B149"/>
    <mergeCell ref="C144:C149"/>
    <mergeCell ref="D144:D146"/>
    <mergeCell ref="M144:M149"/>
    <mergeCell ref="N144:N149"/>
    <mergeCell ref="B126:B131"/>
    <mergeCell ref="C126:C131"/>
    <mergeCell ref="D126:D128"/>
    <mergeCell ref="M126:M131"/>
    <mergeCell ref="N126:N131"/>
    <mergeCell ref="B132:B137"/>
    <mergeCell ref="C132:C137"/>
    <mergeCell ref="D132:D134"/>
    <mergeCell ref="M132:M137"/>
    <mergeCell ref="N132:N137"/>
    <mergeCell ref="H142:H143"/>
    <mergeCell ref="I142:I143"/>
    <mergeCell ref="K142:K143"/>
    <mergeCell ref="L142:L143"/>
    <mergeCell ref="B82:B87"/>
    <mergeCell ref="C82:C87"/>
    <mergeCell ref="D82:D84"/>
    <mergeCell ref="D85:D87"/>
    <mergeCell ref="B106:S106"/>
    <mergeCell ref="B108:B113"/>
    <mergeCell ref="C108:C113"/>
    <mergeCell ref="D108:D110"/>
    <mergeCell ref="M108:M113"/>
    <mergeCell ref="N108:N113"/>
    <mergeCell ref="P82:P87"/>
    <mergeCell ref="Q82:Q87"/>
    <mergeCell ref="F83:F84"/>
    <mergeCell ref="G83:G84"/>
    <mergeCell ref="H83:H84"/>
    <mergeCell ref="I83:I84"/>
    <mergeCell ref="K83:K84"/>
    <mergeCell ref="L83:L84"/>
    <mergeCell ref="F86:F87"/>
    <mergeCell ref="G86:G87"/>
    <mergeCell ref="M82:M87"/>
    <mergeCell ref="N82:N87"/>
    <mergeCell ref="O82:O87"/>
    <mergeCell ref="H86:H87"/>
    <mergeCell ref="I86:I87"/>
    <mergeCell ref="K86:K87"/>
    <mergeCell ref="L86:L87"/>
    <mergeCell ref="P64:P69"/>
    <mergeCell ref="Q64:Q69"/>
    <mergeCell ref="F65:F66"/>
    <mergeCell ref="G65:G66"/>
    <mergeCell ref="H65:H66"/>
    <mergeCell ref="I65:I66"/>
    <mergeCell ref="K65:K66"/>
    <mergeCell ref="H44:H45"/>
    <mergeCell ref="I44:I45"/>
    <mergeCell ref="K44:K45"/>
    <mergeCell ref="L44:L45"/>
    <mergeCell ref="Q40:Q45"/>
    <mergeCell ref="F68:F69"/>
    <mergeCell ref="G68:G69"/>
    <mergeCell ref="H68:H69"/>
    <mergeCell ref="I68:I69"/>
    <mergeCell ref="K68:K69"/>
    <mergeCell ref="L68:L69"/>
    <mergeCell ref="M64:M69"/>
    <mergeCell ref="N64:N69"/>
    <mergeCell ref="O64:O69"/>
    <mergeCell ref="M40:M45"/>
    <mergeCell ref="N40:N45"/>
    <mergeCell ref="O40:O45"/>
    <mergeCell ref="P40:P45"/>
    <mergeCell ref="F41:F42"/>
    <mergeCell ref="G41:G42"/>
    <mergeCell ref="H41:H42"/>
    <mergeCell ref="I41:I42"/>
    <mergeCell ref="K41:K42"/>
    <mergeCell ref="B40:B45"/>
    <mergeCell ref="C40:C45"/>
    <mergeCell ref="D40:D42"/>
    <mergeCell ref="L41:L42"/>
    <mergeCell ref="D43:D45"/>
    <mergeCell ref="F44:F45"/>
    <mergeCell ref="B64:B69"/>
    <mergeCell ref="C64:C69"/>
    <mergeCell ref="D64:D66"/>
    <mergeCell ref="L65:L66"/>
    <mergeCell ref="D67:D69"/>
    <mergeCell ref="B46:B51"/>
    <mergeCell ref="C46:C51"/>
    <mergeCell ref="D46:D48"/>
    <mergeCell ref="D49:D51"/>
    <mergeCell ref="B52:B57"/>
    <mergeCell ref="C52:C57"/>
    <mergeCell ref="D52:D54"/>
    <mergeCell ref="D55:D57"/>
    <mergeCell ref="B58:B63"/>
    <mergeCell ref="C58:C63"/>
    <mergeCell ref="D58:D60"/>
    <mergeCell ref="D61:D63"/>
    <mergeCell ref="G44:G45"/>
    <mergeCell ref="O34:O39"/>
    <mergeCell ref="P34:P39"/>
    <mergeCell ref="Q34:Q39"/>
    <mergeCell ref="F35:F36"/>
    <mergeCell ref="G35:G36"/>
    <mergeCell ref="H35:H36"/>
    <mergeCell ref="I35:I36"/>
    <mergeCell ref="K35:K36"/>
    <mergeCell ref="H38:H39"/>
    <mergeCell ref="I38:I39"/>
    <mergeCell ref="K38:K39"/>
    <mergeCell ref="L38:L39"/>
    <mergeCell ref="B34:B39"/>
    <mergeCell ref="C34:C39"/>
    <mergeCell ref="D34:D36"/>
    <mergeCell ref="L35:L36"/>
    <mergeCell ref="D37:D39"/>
    <mergeCell ref="F38:F39"/>
    <mergeCell ref="G38:G39"/>
    <mergeCell ref="M34:M39"/>
    <mergeCell ref="N34:N39"/>
    <mergeCell ref="O28:O33"/>
    <mergeCell ref="P28:P33"/>
    <mergeCell ref="Q28:Q33"/>
    <mergeCell ref="F29:F30"/>
    <mergeCell ref="G29:G30"/>
    <mergeCell ref="H29:H30"/>
    <mergeCell ref="I29:I30"/>
    <mergeCell ref="K29:K30"/>
    <mergeCell ref="L29:L30"/>
    <mergeCell ref="I32:I33"/>
    <mergeCell ref="K32:K33"/>
    <mergeCell ref="L32:L33"/>
    <mergeCell ref="B28:B33"/>
    <mergeCell ref="C28:C33"/>
    <mergeCell ref="D28:D30"/>
    <mergeCell ref="M28:M33"/>
    <mergeCell ref="D31:D33"/>
    <mergeCell ref="F32:F33"/>
    <mergeCell ref="G32:G33"/>
    <mergeCell ref="H32:H33"/>
    <mergeCell ref="N28:N33"/>
    <mergeCell ref="B16:B21"/>
    <mergeCell ref="C16:C21"/>
    <mergeCell ref="D16:D18"/>
    <mergeCell ref="D19:D21"/>
    <mergeCell ref="O22:O27"/>
    <mergeCell ref="P22:P27"/>
    <mergeCell ref="Q22:Q27"/>
    <mergeCell ref="F23:F24"/>
    <mergeCell ref="G23:G24"/>
    <mergeCell ref="H23:H24"/>
    <mergeCell ref="I23:I24"/>
    <mergeCell ref="K23:K24"/>
    <mergeCell ref="L23:L24"/>
    <mergeCell ref="F26:F27"/>
    <mergeCell ref="K26:K27"/>
    <mergeCell ref="L26:L27"/>
    <mergeCell ref="B22:B27"/>
    <mergeCell ref="C22:C27"/>
    <mergeCell ref="D22:D24"/>
    <mergeCell ref="M22:M27"/>
    <mergeCell ref="N22:N27"/>
    <mergeCell ref="D25:D27"/>
    <mergeCell ref="G26:G27"/>
    <mergeCell ref="H26:H27"/>
    <mergeCell ref="I26:I27"/>
    <mergeCell ref="H11:H12"/>
    <mergeCell ref="I11:I12"/>
    <mergeCell ref="K11:K12"/>
    <mergeCell ref="L11:L12"/>
    <mergeCell ref="F14:F15"/>
    <mergeCell ref="G14:G15"/>
    <mergeCell ref="H14:H15"/>
    <mergeCell ref="P16:P21"/>
    <mergeCell ref="Q16:Q21"/>
    <mergeCell ref="F17:F18"/>
    <mergeCell ref="G17:G18"/>
    <mergeCell ref="H17:H18"/>
    <mergeCell ref="I17:I18"/>
    <mergeCell ref="K17:K18"/>
    <mergeCell ref="L17:L18"/>
    <mergeCell ref="F20:F21"/>
    <mergeCell ref="G20:G21"/>
    <mergeCell ref="M16:M21"/>
    <mergeCell ref="N16:N21"/>
    <mergeCell ref="O16:O21"/>
    <mergeCell ref="H20:H21"/>
    <mergeCell ref="I20:I21"/>
    <mergeCell ref="K20:K21"/>
    <mergeCell ref="L20:L21"/>
    <mergeCell ref="C4:C9"/>
    <mergeCell ref="D4:D6"/>
    <mergeCell ref="F5:F6"/>
    <mergeCell ref="G5:G6"/>
    <mergeCell ref="H5:H6"/>
    <mergeCell ref="I5:I6"/>
    <mergeCell ref="K5:K6"/>
    <mergeCell ref="L5:L6"/>
    <mergeCell ref="D7:D9"/>
    <mergeCell ref="F8:F9"/>
    <mergeCell ref="G8:G9"/>
    <mergeCell ref="H8:H9"/>
    <mergeCell ref="I8:I9"/>
    <mergeCell ref="K8:K9"/>
    <mergeCell ref="L8:L9"/>
    <mergeCell ref="C10:C15"/>
    <mergeCell ref="D10:D12"/>
    <mergeCell ref="D13:D15"/>
    <mergeCell ref="I14:I15"/>
    <mergeCell ref="K14:K15"/>
    <mergeCell ref="L14:L15"/>
    <mergeCell ref="F11:F12"/>
    <mergeCell ref="G11:G12"/>
    <mergeCell ref="B1:S1"/>
    <mergeCell ref="B2:S2"/>
    <mergeCell ref="B4:B9"/>
    <mergeCell ref="B10:B15"/>
    <mergeCell ref="B138:B143"/>
    <mergeCell ref="C138:C143"/>
    <mergeCell ref="D138:D140"/>
    <mergeCell ref="M138:M143"/>
    <mergeCell ref="N138:N143"/>
    <mergeCell ref="O138:O143"/>
    <mergeCell ref="P138:P143"/>
    <mergeCell ref="Q138:Q143"/>
    <mergeCell ref="D141:D143"/>
    <mergeCell ref="M4:M9"/>
    <mergeCell ref="N4:N9"/>
    <mergeCell ref="O4:O9"/>
    <mergeCell ref="P4:P9"/>
    <mergeCell ref="Q4:Q9"/>
    <mergeCell ref="R4:R9"/>
    <mergeCell ref="M10:M15"/>
    <mergeCell ref="N10:N15"/>
    <mergeCell ref="O10:O15"/>
    <mergeCell ref="P10:P15"/>
    <mergeCell ref="Q10:Q15"/>
    <mergeCell ref="B150:B155"/>
    <mergeCell ref="C150:C155"/>
    <mergeCell ref="D150:D152"/>
    <mergeCell ref="M150:M155"/>
    <mergeCell ref="N150:N155"/>
    <mergeCell ref="O150:O155"/>
    <mergeCell ref="P150:P155"/>
    <mergeCell ref="Q150:Q155"/>
    <mergeCell ref="G151:G152"/>
    <mergeCell ref="H151:H152"/>
    <mergeCell ref="I151:I152"/>
    <mergeCell ref="K151:K152"/>
    <mergeCell ref="L151:L152"/>
    <mergeCell ref="D153:D155"/>
    <mergeCell ref="G154:G155"/>
    <mergeCell ref="H154:H155"/>
    <mergeCell ref="I154:I155"/>
    <mergeCell ref="K154:K155"/>
    <mergeCell ref="L154:L155"/>
    <mergeCell ref="O144:O149"/>
    <mergeCell ref="P144:P149"/>
    <mergeCell ref="Q144:Q149"/>
    <mergeCell ref="D147:D149"/>
    <mergeCell ref="H145:H146"/>
    <mergeCell ref="I145:I146"/>
    <mergeCell ref="K145:K146"/>
    <mergeCell ref="L145:L146"/>
    <mergeCell ref="H148:H149"/>
    <mergeCell ref="I148:I149"/>
    <mergeCell ref="K148:K149"/>
    <mergeCell ref="L148:L149"/>
    <mergeCell ref="L160:L161"/>
    <mergeCell ref="F133:F134"/>
    <mergeCell ref="F136:F137"/>
    <mergeCell ref="F139:F140"/>
    <mergeCell ref="G139:G140"/>
    <mergeCell ref="F142:F143"/>
    <mergeCell ref="G142:G143"/>
    <mergeCell ref="F145:F146"/>
    <mergeCell ref="G145:G146"/>
    <mergeCell ref="H115:H116"/>
    <mergeCell ref="I115:I116"/>
    <mergeCell ref="K115:K116"/>
    <mergeCell ref="L115:L116"/>
    <mergeCell ref="H118:H119"/>
    <mergeCell ref="I118:I119"/>
    <mergeCell ref="K118:K119"/>
    <mergeCell ref="L118:L119"/>
    <mergeCell ref="H139:H140"/>
    <mergeCell ref="I139:I140"/>
    <mergeCell ref="K139:K140"/>
    <mergeCell ref="L139:L140"/>
    <mergeCell ref="A180:S180"/>
    <mergeCell ref="G148:G149"/>
    <mergeCell ref="F151:F152"/>
    <mergeCell ref="F154:F155"/>
    <mergeCell ref="F148:F149"/>
    <mergeCell ref="F115:F116"/>
    <mergeCell ref="G115:G116"/>
    <mergeCell ref="F118:F119"/>
    <mergeCell ref="G118:G119"/>
    <mergeCell ref="F121:F122"/>
    <mergeCell ref="F124:F125"/>
    <mergeCell ref="F127:F128"/>
    <mergeCell ref="F130:F131"/>
    <mergeCell ref="F228:F229"/>
    <mergeCell ref="R182:R187"/>
    <mergeCell ref="P218:P223"/>
    <mergeCell ref="P224:P229"/>
    <mergeCell ref="P230:P235"/>
    <mergeCell ref="M218:M223"/>
    <mergeCell ref="N218:N223"/>
    <mergeCell ref="O218:O223"/>
    <mergeCell ref="M224:M229"/>
    <mergeCell ref="N224:N229"/>
    <mergeCell ref="O224:O229"/>
    <mergeCell ref="M230:M235"/>
    <mergeCell ref="N230:N235"/>
    <mergeCell ref="O230:O235"/>
    <mergeCell ref="P182:P187"/>
    <mergeCell ref="Q182:Q187"/>
    <mergeCell ref="F195:F196"/>
    <mergeCell ref="F198:F199"/>
    <mergeCell ref="F201:F202"/>
    <mergeCell ref="F204:F205"/>
    <mergeCell ref="F207:F208"/>
    <mergeCell ref="F210:F211"/>
    <mergeCell ref="O188:O193"/>
    <mergeCell ref="P188:P193"/>
    <mergeCell ref="B218:B223"/>
    <mergeCell ref="C218:C223"/>
    <mergeCell ref="B224:B229"/>
    <mergeCell ref="C224:C229"/>
    <mergeCell ref="B230:B235"/>
    <mergeCell ref="C230:C235"/>
    <mergeCell ref="D221:D223"/>
    <mergeCell ref="D227:D229"/>
    <mergeCell ref="D233:D235"/>
    <mergeCell ref="D224:D226"/>
    <mergeCell ref="F225:F226"/>
    <mergeCell ref="G225:G226"/>
    <mergeCell ref="H225:H226"/>
    <mergeCell ref="I225:I226"/>
    <mergeCell ref="K225:K226"/>
    <mergeCell ref="L225:L226"/>
    <mergeCell ref="F213:F214"/>
    <mergeCell ref="F216:F217"/>
    <mergeCell ref="D218:D220"/>
    <mergeCell ref="F219:F220"/>
    <mergeCell ref="G219:G220"/>
    <mergeCell ref="H219:H220"/>
    <mergeCell ref="I219:I220"/>
    <mergeCell ref="K219:K220"/>
    <mergeCell ref="L219:L220"/>
    <mergeCell ref="A182:A235"/>
    <mergeCell ref="F234:F235"/>
    <mergeCell ref="G234:G235"/>
    <mergeCell ref="H234:H235"/>
    <mergeCell ref="I234:I235"/>
    <mergeCell ref="K234:K235"/>
    <mergeCell ref="L234:L235"/>
    <mergeCell ref="G228:G229"/>
    <mergeCell ref="H228:H229"/>
    <mergeCell ref="I228:I229"/>
    <mergeCell ref="K228:K229"/>
    <mergeCell ref="L228:L229"/>
    <mergeCell ref="D230:D232"/>
    <mergeCell ref="F231:F232"/>
    <mergeCell ref="G231:G232"/>
    <mergeCell ref="H231:H232"/>
    <mergeCell ref="I231:I232"/>
    <mergeCell ref="K231:K232"/>
    <mergeCell ref="L231:L232"/>
    <mergeCell ref="F222:F223"/>
    <mergeCell ref="G222:G223"/>
    <mergeCell ref="H222:H223"/>
    <mergeCell ref="I222:I223"/>
    <mergeCell ref="K222:K223"/>
    <mergeCell ref="M46:M51"/>
    <mergeCell ref="N46:N51"/>
    <mergeCell ref="O46:O51"/>
    <mergeCell ref="P46:P51"/>
    <mergeCell ref="Q46:Q51"/>
    <mergeCell ref="F47:F48"/>
    <mergeCell ref="G47:G48"/>
    <mergeCell ref="H47:H48"/>
    <mergeCell ref="I47:I48"/>
    <mergeCell ref="K47:K48"/>
    <mergeCell ref="L47:L48"/>
    <mergeCell ref="F50:F51"/>
    <mergeCell ref="G50:G51"/>
    <mergeCell ref="H50:H51"/>
    <mergeCell ref="I50:I51"/>
    <mergeCell ref="K50:K51"/>
    <mergeCell ref="L50:L51"/>
    <mergeCell ref="M52:M57"/>
    <mergeCell ref="N52:N57"/>
    <mergeCell ref="O52:O57"/>
    <mergeCell ref="P52:P57"/>
    <mergeCell ref="Q52:Q57"/>
    <mergeCell ref="F53:F54"/>
    <mergeCell ref="G53:G54"/>
    <mergeCell ref="H53:H54"/>
    <mergeCell ref="I53:I54"/>
    <mergeCell ref="K53:K54"/>
    <mergeCell ref="L53:L54"/>
    <mergeCell ref="F56:F57"/>
    <mergeCell ref="G56:G57"/>
    <mergeCell ref="H56:H57"/>
    <mergeCell ref="I56:I57"/>
    <mergeCell ref="K56:K57"/>
    <mergeCell ref="L56:L57"/>
    <mergeCell ref="M58:M63"/>
    <mergeCell ref="N58:N63"/>
    <mergeCell ref="O58:O63"/>
    <mergeCell ref="P58:P63"/>
    <mergeCell ref="Q58:Q63"/>
    <mergeCell ref="F59:F60"/>
    <mergeCell ref="G59:G60"/>
    <mergeCell ref="H59:H60"/>
    <mergeCell ref="I59:I60"/>
    <mergeCell ref="K59:K60"/>
    <mergeCell ref="L59:L60"/>
    <mergeCell ref="F62:F63"/>
    <mergeCell ref="G62:G63"/>
    <mergeCell ref="H62:H63"/>
    <mergeCell ref="I62:I63"/>
    <mergeCell ref="K62:K63"/>
    <mergeCell ref="L62:L63"/>
    <mergeCell ref="B70:B75"/>
    <mergeCell ref="C70:C75"/>
    <mergeCell ref="D70:D72"/>
    <mergeCell ref="M70:M75"/>
    <mergeCell ref="N70:N75"/>
    <mergeCell ref="O70:O75"/>
    <mergeCell ref="P70:P75"/>
    <mergeCell ref="Q70:Q75"/>
    <mergeCell ref="F71:F72"/>
    <mergeCell ref="G71:G72"/>
    <mergeCell ref="H71:H72"/>
    <mergeCell ref="I71:I72"/>
    <mergeCell ref="K71:K72"/>
    <mergeCell ref="L71:L72"/>
    <mergeCell ref="D73:D75"/>
    <mergeCell ref="F74:F75"/>
    <mergeCell ref="G74:G75"/>
    <mergeCell ref="H74:H75"/>
    <mergeCell ref="I74:I75"/>
    <mergeCell ref="K74:K75"/>
    <mergeCell ref="L74:L75"/>
    <mergeCell ref="B76:B81"/>
    <mergeCell ref="C76:C81"/>
    <mergeCell ref="D76:D78"/>
    <mergeCell ref="M76:M81"/>
    <mergeCell ref="N76:N81"/>
    <mergeCell ref="O76:O81"/>
    <mergeCell ref="P76:P81"/>
    <mergeCell ref="Q76:Q81"/>
    <mergeCell ref="F77:F78"/>
    <mergeCell ref="G77:G78"/>
    <mergeCell ref="H77:H78"/>
    <mergeCell ref="I77:I78"/>
    <mergeCell ref="K77:K78"/>
    <mergeCell ref="L77:L78"/>
    <mergeCell ref="D79:D81"/>
    <mergeCell ref="F80:F81"/>
    <mergeCell ref="G80:G81"/>
    <mergeCell ref="H80:H81"/>
    <mergeCell ref="I80:I81"/>
    <mergeCell ref="K80:K81"/>
    <mergeCell ref="L80:L81"/>
  </mergeCells>
  <pageMargins left="0.25" right="0.25" top="0.75" bottom="0.75" header="0.3" footer="0.3"/>
  <pageSetup scale="57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81F1D92E7B2384D805DE32831024BA1" ma:contentTypeVersion="15" ma:contentTypeDescription="Create a new document." ma:contentTypeScope="" ma:versionID="9bc4e4a3a94a952e2999308f38bd57e9">
  <xsd:schema xmlns:xsd="http://www.w3.org/2001/XMLSchema" xmlns:xs="http://www.w3.org/2001/XMLSchema" xmlns:p="http://schemas.microsoft.com/office/2006/metadata/properties" xmlns:ns3="8d304236-ad1f-49a2-aa1f-872be3604dad" xmlns:ns4="9b3fcbf3-a868-4d29-85e8-75aecdd15051" targetNamespace="http://schemas.microsoft.com/office/2006/metadata/properties" ma:root="true" ma:fieldsID="537ff0462ba128b3837c83126a4e14a2" ns3:_="" ns4:_="">
    <xsd:import namespace="8d304236-ad1f-49a2-aa1f-872be3604dad"/>
    <xsd:import namespace="9b3fcbf3-a868-4d29-85e8-75aecdd1505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Location" minOccurs="0"/>
                <xsd:element ref="ns3:MediaServiceOCR" minOccurs="0"/>
                <xsd:element ref="ns3:MediaServiceEventHashCode" minOccurs="0"/>
                <xsd:element ref="ns3:MediaServiceGenerationTim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304236-ad1f-49a2-aa1f-872be3604d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5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3fcbf3-a868-4d29-85e8-75aecdd1505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b8ce77a0-e67f-416b-bd02-45cda2d68ae0" ContentTypeId="0x01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ACC9DCD-4B7C-486B-9A4B-2D9AF1E796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304236-ad1f-49a2-aa1f-872be3604dad"/>
    <ds:schemaRef ds:uri="9b3fcbf3-a868-4d29-85e8-75aecdd1505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36E0F88-CE75-4487-AF97-EA6E22C47992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DBEBFD4B-467D-443D-8979-9DB7299F9DA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55209176-7DF9-4B56-ADA4-F420EB3ED8C3}">
  <ds:schemaRefs>
    <ds:schemaRef ds:uri="http://schemas.microsoft.com/office/infopath/2007/PartnerControls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9b3fcbf3-a868-4d29-85e8-75aecdd15051"/>
    <ds:schemaRef ds:uri="8d304236-ad1f-49a2-aa1f-872be3604dad"/>
    <ds:schemaRef ds:uri="http://schemas.microsoft.com/office/2006/documentManagement/types"/>
    <ds:schemaRef ds:uri="http://www.w3.org/XML/1998/namespace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May 2019 Testing</vt:lpstr>
      <vt:lpstr>Phase II Test Matrix</vt:lpstr>
      <vt:lpstr>Phase III Test Matrix</vt:lpstr>
      <vt:lpstr>'Phase II Test Matrix'!Print_Area</vt:lpstr>
      <vt:lpstr>'Phase III Test Matrix'!Print_Area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L Palacios</dc:creator>
  <cp:lastModifiedBy>David V Getz</cp:lastModifiedBy>
  <dcterms:created xsi:type="dcterms:W3CDTF">2019-02-21T13:31:59Z</dcterms:created>
  <dcterms:modified xsi:type="dcterms:W3CDTF">2019-09-20T15:02:38Z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0x010100B81F1D92E7B2384D805DE32831024BA1</vt:lpwstr>
  </property>
</Properties>
</file>